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เสบียงอาหารสัตว์คงเหลือ\"/>
    </mc:Choice>
  </mc:AlternateContent>
  <bookViews>
    <workbookView xWindow="0" yWindow="0" windowWidth="20490" windowHeight="7800"/>
  </bookViews>
  <sheets>
    <sheet name="รวม" sheetId="5" r:id="rId1"/>
    <sheet name="พิจิตร" sheetId="4" r:id="rId2"/>
    <sheet name="เพชรบูรณ์" sheetId="1" r:id="rId3"/>
    <sheet name="สุโขทัย" sheetId="3" r:id="rId4"/>
  </sheets>
  <calcPr calcId="152511"/>
</workbook>
</file>

<file path=xl/calcChain.xml><?xml version="1.0" encoding="utf-8"?>
<calcChain xmlns="http://schemas.openxmlformats.org/spreadsheetml/2006/main">
  <c r="I7" i="4" l="1"/>
  <c r="K6" i="4" l="1"/>
  <c r="D43" i="5" l="1"/>
  <c r="C43" i="5"/>
  <c r="B43" i="5"/>
  <c r="D42" i="5"/>
  <c r="B42" i="5"/>
  <c r="C42" i="5"/>
  <c r="D40" i="5"/>
  <c r="C40" i="5"/>
  <c r="B40" i="5"/>
  <c r="D39" i="5"/>
  <c r="C39" i="5"/>
  <c r="B39" i="5"/>
  <c r="D33" i="5"/>
  <c r="E33" i="5"/>
  <c r="F33" i="5"/>
  <c r="C33" i="5"/>
  <c r="K9" i="5"/>
  <c r="K20" i="5" s="1"/>
  <c r="J9" i="5"/>
  <c r="J20" i="5" s="1"/>
  <c r="I9" i="5"/>
  <c r="I8" i="5"/>
  <c r="H9" i="5"/>
  <c r="H8" i="5"/>
  <c r="G9" i="5"/>
  <c r="G8" i="5"/>
  <c r="F9" i="5"/>
  <c r="F8" i="5"/>
  <c r="D8" i="5" s="1"/>
  <c r="C9" i="5"/>
  <c r="C8" i="5" s="1"/>
  <c r="C20" i="5" s="1"/>
  <c r="D19" i="5"/>
  <c r="D15" i="5"/>
  <c r="D16" i="5"/>
  <c r="D18" i="5"/>
  <c r="E18" i="5"/>
  <c r="E19" i="5"/>
  <c r="E17" i="5"/>
  <c r="E16" i="5"/>
  <c r="E15" i="5"/>
  <c r="E14" i="5"/>
  <c r="D14" i="5"/>
  <c r="D13" i="5"/>
  <c r="E13" i="5" s="1"/>
  <c r="D12" i="5"/>
  <c r="E12" i="5" s="1"/>
  <c r="D11" i="5"/>
  <c r="E11" i="5" s="1"/>
  <c r="D10" i="5"/>
  <c r="E10" i="5" s="1"/>
  <c r="G30" i="4"/>
  <c r="C30" i="4"/>
  <c r="J27" i="4"/>
  <c r="J30" i="4" s="1"/>
  <c r="K21" i="4"/>
  <c r="I21" i="4"/>
  <c r="H21" i="4"/>
  <c r="G21" i="4"/>
  <c r="F21" i="4"/>
  <c r="J19" i="4"/>
  <c r="J18" i="4"/>
  <c r="H12" i="4"/>
  <c r="G12" i="4"/>
  <c r="F12" i="4"/>
  <c r="E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J6" i="4"/>
  <c r="I6" i="4"/>
  <c r="C36" i="3"/>
  <c r="B36" i="3"/>
  <c r="D33" i="3"/>
  <c r="D32" i="3"/>
  <c r="D36" i="3" s="1"/>
  <c r="F26" i="3"/>
  <c r="E26" i="3"/>
  <c r="D26" i="3"/>
  <c r="C26" i="3"/>
  <c r="I16" i="3"/>
  <c r="H16" i="3"/>
  <c r="G16" i="3"/>
  <c r="F16" i="3"/>
  <c r="C16" i="3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E16" i="3" s="1"/>
  <c r="D9" i="5" l="1"/>
  <c r="J12" i="4"/>
  <c r="K12" i="4"/>
  <c r="I12" i="4"/>
  <c r="E9" i="5"/>
  <c r="E8" i="5"/>
  <c r="I20" i="5"/>
  <c r="H20" i="5"/>
  <c r="G20" i="5"/>
  <c r="F20" i="5"/>
  <c r="D16" i="3"/>
  <c r="E20" i="5" l="1"/>
  <c r="D20" i="5"/>
  <c r="D37" i="1"/>
  <c r="G35" i="1"/>
  <c r="G36" i="1"/>
  <c r="G33" i="1"/>
  <c r="G34" i="1"/>
  <c r="G37" i="1" s="1"/>
  <c r="H11" i="1"/>
  <c r="H12" i="1" s="1"/>
  <c r="I12" i="1"/>
  <c r="J12" i="1"/>
  <c r="K12" i="1"/>
  <c r="L12" i="1"/>
  <c r="M12" i="1"/>
  <c r="N12" i="1"/>
  <c r="C37" i="1"/>
  <c r="G12" i="1"/>
  <c r="D12" i="1"/>
  <c r="F12" i="1"/>
  <c r="B37" i="1"/>
</calcChain>
</file>

<file path=xl/sharedStrings.xml><?xml version="1.0" encoding="utf-8"?>
<sst xmlns="http://schemas.openxmlformats.org/spreadsheetml/2006/main" count="280" uniqueCount="112">
  <si>
    <t>แบบฟอร์มรายงานผลการช่วยเหลือผู้ประสบภัยธรรมชาติและเสบียงสัตว์เหลือ</t>
  </si>
  <si>
    <t>1)    การช่วยเหลือผู้ประสบภัยธรรมชาติ</t>
  </si>
  <si>
    <t>ลำดับ</t>
  </si>
  <si>
    <t>หน่วยงาน</t>
  </si>
  <si>
    <t>จ่ายหญ้าแห้งเพื่อช่วยเหลือเกษตรกรสะสม</t>
  </si>
  <si>
    <t>จัดสรร</t>
  </si>
  <si>
    <t>จ่ายสะสม</t>
  </si>
  <si>
    <t>คงเหลือ</t>
  </si>
  <si>
    <t>อุทกภัย</t>
  </si>
  <si>
    <t>ภัยแล้ง</t>
  </si>
  <si>
    <t xml:space="preserve">      มีผลการช่วยเหลือผู้ประสบภัยดังนี้</t>
  </si>
  <si>
    <t>รวม</t>
  </si>
  <si>
    <t>(กิโลกรัม)</t>
  </si>
  <si>
    <t>ราย</t>
  </si>
  <si>
    <t>จังหวัด</t>
  </si>
  <si>
    <t>จ่ายหญ้าสดเพื่อช่วยเหลือเกษตรกรสะสม</t>
  </si>
  <si>
    <t>1.3  หญ้าหมัก มีผลการช่วยเหลือผู้ประสบภัยดังนี้</t>
  </si>
  <si>
    <t>โควตาหญ้าแห้ง  ( กิโลกรัม )</t>
  </si>
  <si>
    <t>เสบียงสัตว์</t>
  </si>
  <si>
    <t>หมายเหตุ</t>
  </si>
  <si>
    <t>ถั่วแห้ง</t>
  </si>
  <si>
    <t>หญ้าแห้ง</t>
  </si>
  <si>
    <t>หญ้าหมัก</t>
  </si>
  <si>
    <t>จำนวน  (กิโลกรัม)</t>
  </si>
  <si>
    <t>ใช้สะสม</t>
  </si>
  <si>
    <t>ศูนย์ ฯ / สถานี ฯ........เพชรบูรณ์..............</t>
  </si>
  <si>
    <t>ปศจ..เพชรบูรณ์..</t>
  </si>
  <si>
    <t>จ่ายหญ้าหมักเพื่อช่วยเหลือเกษตรกรสะสม</t>
  </si>
  <si>
    <t>1. เพชรบูรณ์</t>
  </si>
  <si>
    <t>2)  การใช้ในกิจกรรมกรมฯ</t>
  </si>
  <si>
    <t>1.1  โควต้า สสอ./ ปศจ. และการจัดสรรหญ้าแห้งช่วยเหลือ</t>
  </si>
  <si>
    <t xml:space="preserve">     โควต้าศูนย์ ฯ / สถานี ฯ</t>
  </si>
  <si>
    <t>จ่ายเดือนนี้</t>
  </si>
  <si>
    <t>กิจกรรมอื่นๆ</t>
  </si>
  <si>
    <t>คลัง กรมฯ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</si>
  <si>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</si>
  <si>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หญ้า GAP</t>
  </si>
  <si>
    <r>
      <t>หมายเหตุ :</t>
    </r>
    <r>
      <rPr>
        <sz val="14"/>
        <rFont val="TH SarabunPSK"/>
        <family val="2"/>
      </rPr>
      <t xml:space="preserve"> ยกยอดเสบียงสัตว์แห้งมาจากปี 2559 จำนวน 287,500</t>
    </r>
    <r>
      <rPr>
        <b/>
        <u/>
        <sz val="14"/>
        <rFont val="TH SarabunPSK"/>
        <family val="2"/>
      </rPr>
      <t xml:space="preserve"> </t>
    </r>
    <r>
      <rPr>
        <sz val="14"/>
        <rFont val="TH SarabunPSK"/>
        <family val="2"/>
      </rPr>
      <t>กิโลกรัม</t>
    </r>
  </si>
  <si>
    <t>1.2 หญ้าสดปริมาณคงเหลือที่สามารถนำมาใช้ได้จริงปัจจุบัน…10......ไร่ ผลผลิต..30,000..กิโลกรัม (ไร่ละ3,000กิโลกรัม)</t>
  </si>
  <si>
    <t>ปศ.เขต...6......</t>
  </si>
  <si>
    <t>ประจำเดือน.......สิงหาคม..........ข้อมูล ณ วันที่ ...25......เดือน….สิงหาคม.....พ.ศ..2560...</t>
  </si>
  <si>
    <t>แบบฟอร์มรายงานผลการช่วยเหลือผู้ประสบภัยธรรมชาติและเสบียงสัตว์คงเหลือ</t>
  </si>
  <si>
    <t>ประจำเดือน….สิงหาคม....  ข้อมูล  ณ  วันที่....1....เดือน..กันยายน......พ.ศ...2560..</t>
  </si>
  <si>
    <t>ศูนย์วิจัยและพัฒนาอาหารสัตว์สุโขทัย</t>
  </si>
  <si>
    <t>1)  การช่วยเหลือผู้ประสบภัยธรรมชาติ</t>
  </si>
  <si>
    <t>1.1  โควตา  สสอ./ปศจ.  และการจัดสรรหญ้าแห้งช่วยเหลือเกษตรกร</t>
  </si>
  <si>
    <t>ลำดับที่</t>
  </si>
  <si>
    <t>โควตาหญ้าแห้ง  (กิโลกรัม)</t>
  </si>
  <si>
    <t>กิจกรรม</t>
  </si>
  <si>
    <t>คลังเสบียงสัตว์ กอส.</t>
  </si>
  <si>
    <t>ปศุสัตว์เขต 6</t>
  </si>
  <si>
    <t>ปศจ.ตาก</t>
  </si>
  <si>
    <t>ปศจ.สุโขทัย</t>
  </si>
  <si>
    <t>ปศจ.กำแพงเพชร</t>
  </si>
  <si>
    <t>ปศจ.อุตรดิตถ์</t>
  </si>
  <si>
    <t>ปศจ.พิษณูโลก</t>
  </si>
  <si>
    <t xml:space="preserve">1.2  หญ้าสดปริมาณคงเหลือที่สามารถนำมาใช้ได้จริงปัจจุบัน.......20......................ไร่ </t>
  </si>
  <si>
    <t>ผลผลิต...............60,000..............กิโลกรัม  (ไร่ละ 3,000  กิโลกรัม)</t>
  </si>
  <si>
    <t>มีผลการช่วยเหลือผู้ประสบภัยดังนี้</t>
  </si>
  <si>
    <t>จ.สุโขทัย</t>
  </si>
  <si>
    <t>2)  การใช้ในกิจกรรมกรม</t>
  </si>
  <si>
    <t>โควตาศูนย์ฯ/สถานีฯ</t>
  </si>
  <si>
    <t>ใช้ไปสะสม</t>
  </si>
  <si>
    <t>ถั่วหมัก</t>
  </si>
  <si>
    <t>ถ้ายอดจัดสรรของแต่ละจังหวัดหมดแล้วให้ขอไปที่เขตก่อน</t>
  </si>
  <si>
    <t>ถ้าเขตสั่งจ่ายหมดแล้วให้ขอที่กรมปศุสัตว์</t>
  </si>
  <si>
    <t xml:space="preserve"> แบบรายงานผลการใช้เสบียงสัตว์ช่วยเหลือภัยธรรมชาติ ปีงบประมาณ 2560</t>
  </si>
  <si>
    <t>1.การใช้เสบียงสัตว์แห้ง</t>
  </si>
  <si>
    <t>ที่</t>
  </si>
  <si>
    <t>ยอดจัดสรร</t>
  </si>
  <si>
    <t>จังหวัดที่</t>
  </si>
  <si>
    <t>การจ่าย</t>
  </si>
  <si>
    <t>รวมจ่าย</t>
  </si>
  <si>
    <t>ที่ได้รับการจัดสรร</t>
  </si>
  <si>
    <t xml:space="preserve"> </t>
  </si>
  <si>
    <t>สั่งจ่าย</t>
  </si>
  <si>
    <t>น้ำท่วม</t>
  </si>
  <si>
    <t>หญ้าแห้งคงเหลือ</t>
  </si>
  <si>
    <t>ทั้งหมด</t>
  </si>
  <si>
    <t>ปศจ.พิจิตร</t>
  </si>
  <si>
    <t>พิจิตร</t>
  </si>
  <si>
    <t>ปศจ.นครสวรรค์</t>
  </si>
  <si>
    <t>นครสวรรค์</t>
  </si>
  <si>
    <t>ปศจ.อุทัยธานี</t>
  </si>
  <si>
    <t>คลังสำนักฯ</t>
  </si>
  <si>
    <t>เขต 8,9</t>
  </si>
  <si>
    <t>กิจกรรมของศูนย์ฯ</t>
  </si>
  <si>
    <t>ศวอ.พิจิตร</t>
  </si>
  <si>
    <t>2.การใช้หญ้าสด</t>
  </si>
  <si>
    <t>ชื่อจังหวัด</t>
  </si>
  <si>
    <t>แผนผลิตปี 60</t>
  </si>
  <si>
    <t>ที่รับบริการ</t>
  </si>
  <si>
    <t>หญ้าสด</t>
  </si>
  <si>
    <t>อื่นๆ</t>
  </si>
  <si>
    <t>หญ้าสดคงเหลือ</t>
  </si>
  <si>
    <t>อุทัยธานี</t>
  </si>
  <si>
    <t>3.การใช้หญ้าหมัก</t>
  </si>
  <si>
    <t>TMR/อื่นๆ</t>
  </si>
  <si>
    <t xml:space="preserve"> คงเหลือ</t>
  </si>
  <si>
    <t>สุนิษา  ฉิมพิภพ</t>
  </si>
  <si>
    <t xml:space="preserve">    </t>
  </si>
  <si>
    <t xml:space="preserve">  ผู้รายงาน</t>
  </si>
  <si>
    <t>(นางสาวสุนิษา  ฉิมพิภพ)</t>
  </si>
  <si>
    <t xml:space="preserve">  ตำแหน่ง</t>
  </si>
  <si>
    <t>เจ้าพนักงานสัตวบาล</t>
  </si>
  <si>
    <t xml:space="preserve">   </t>
  </si>
  <si>
    <t>กิจกรรมของ ศวอ.พิจิตร</t>
  </si>
  <si>
    <t xml:space="preserve">1.2  หญ้าสดปริมาณคงเหลือที่สามารถนำมาใช้ได้จริงปัจจุบัน.............................ไร่ </t>
  </si>
  <si>
    <t>ผลผลิต............................กิโลกรัม  (ไร่ละ 3,000  กิโลกรัม)</t>
  </si>
  <si>
    <t>เพชรบูรณ์</t>
  </si>
  <si>
    <t>ศูนย์วิจัยและพัฒนาอาหารสัตว์พิจิตร   ข้อมูล สะสม  1 ตุลาคม  2559 -  วันที่  29   กันยายน  2560</t>
  </si>
  <si>
    <t xml:space="preserve">    วันที่รายงาน   29   กันยายน 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</si>
</sst>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20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u/>
      <sz val="14"/>
      <name val="TH SarabunPSK"/>
      <family val="2"/>
    </font>
    <font>
      <sz val="10"/>
      <name val="TH SarabunPSK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Tahoma"/>
      <family val="2"/>
      <charset val="222"/>
      <scheme val="minor"/>
    </font>
    <font>
      <sz val="11"/>
      <name val="Tahoma"/>
      <family val="2"/>
      <scheme val="minor"/>
    </font>
    <font>
      <b/>
      <sz val="11"/>
      <color rgb="FFFF0000"/>
      <name val="Tahoma"/>
      <family val="2"/>
      <scheme val="minor"/>
    </font>
    <font>
      <b/>
      <sz val="12"/>
      <name val="TH SarabunPSK"/>
      <family val="2"/>
    </font>
    <font>
      <sz val="12"/>
      <name val="TH SarabunPSK"/>
      <family val="2"/>
    </font>
    <font>
      <b/>
      <sz val="12"/>
      <color rgb="FFFF0000"/>
      <name val="TH SarabunPSK"/>
      <family val="2"/>
    </font>
    <font>
      <sz val="14"/>
      <color theme="1"/>
      <name val="TH SarabunPSK"/>
      <family val="2"/>
    </font>
    <font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 vertical="center"/>
    </xf>
    <xf numFmtId="187" fontId="5" fillId="0" borderId="0" xfId="1" applyNumberFormat="1" applyFont="1" applyBorder="1" applyAlignment="1">
      <alignment horizontal="center" vertical="center"/>
    </xf>
    <xf numFmtId="187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" xfId="0" applyFont="1" applyBorder="1" applyAlignment="1"/>
    <xf numFmtId="3" fontId="5" fillId="0" borderId="1" xfId="0" applyNumberFormat="1" applyFont="1" applyBorder="1"/>
    <xf numFmtId="0" fontId="5" fillId="0" borderId="1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5" fillId="0" borderId="0" xfId="0" applyFont="1" applyAlignment="1"/>
    <xf numFmtId="0" fontId="4" fillId="0" borderId="5" xfId="0" applyFont="1" applyBorder="1"/>
    <xf numFmtId="0" fontId="9" fillId="0" borderId="0" xfId="0" applyFont="1"/>
    <xf numFmtId="0" fontId="10" fillId="0" borderId="0" xfId="0" applyFont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87" fontId="13" fillId="0" borderId="1" xfId="1" applyNumberFormat="1" applyFont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/>
    <xf numFmtId="187" fontId="0" fillId="0" borderId="1" xfId="1" applyNumberFormat="1" applyFont="1" applyBorder="1"/>
    <xf numFmtId="0" fontId="0" fillId="0" borderId="0" xfId="0" applyBorder="1"/>
    <xf numFmtId="187" fontId="0" fillId="0" borderId="0" xfId="0" applyNumberFormat="1" applyBorder="1"/>
    <xf numFmtId="0" fontId="0" fillId="0" borderId="0" xfId="0" applyAlignment="1">
      <alignment horizontal="center"/>
    </xf>
    <xf numFmtId="0" fontId="14" fillId="0" borderId="0" xfId="0" applyFont="1"/>
    <xf numFmtId="187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187" fontId="0" fillId="0" borderId="2" xfId="1" applyNumberFormat="1" applyFont="1" applyBorder="1"/>
    <xf numFmtId="187" fontId="0" fillId="0" borderId="2" xfId="1" applyNumberFormat="1" applyFont="1" applyBorder="1" applyAlignment="1">
      <alignment horizontal="center" vertical="center"/>
    </xf>
    <xf numFmtId="187" fontId="0" fillId="0" borderId="0" xfId="1" applyNumberFormat="1" applyFont="1" applyFill="1" applyBorder="1"/>
    <xf numFmtId="0" fontId="0" fillId="0" borderId="11" xfId="0" applyBorder="1"/>
    <xf numFmtId="187" fontId="0" fillId="0" borderId="11" xfId="1" applyNumberFormat="1" applyFont="1" applyBorder="1"/>
    <xf numFmtId="187" fontId="0" fillId="0" borderId="11" xfId="1" applyNumberFormat="1" applyFont="1" applyBorder="1" applyAlignment="1">
      <alignment horizontal="center" vertical="center"/>
    </xf>
    <xf numFmtId="187" fontId="0" fillId="0" borderId="1" xfId="0" applyNumberFormat="1" applyBorder="1"/>
    <xf numFmtId="0" fontId="0" fillId="0" borderId="0" xfId="0" applyAlignment="1">
      <alignment horizontal="center" vertical="center"/>
    </xf>
    <xf numFmtId="187" fontId="0" fillId="0" borderId="7" xfId="1" applyNumberFormat="1" applyFont="1" applyBorder="1"/>
    <xf numFmtId="0" fontId="0" fillId="0" borderId="7" xfId="0" applyBorder="1"/>
    <xf numFmtId="3" fontId="16" fillId="0" borderId="0" xfId="0" applyNumberFormat="1" applyFont="1"/>
    <xf numFmtId="3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87" fontId="4" fillId="0" borderId="6" xfId="1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horizontal="right" vertical="center"/>
    </xf>
    <xf numFmtId="0" fontId="4" fillId="0" borderId="11" xfId="0" applyFont="1" applyBorder="1"/>
    <xf numFmtId="3" fontId="4" fillId="0" borderId="7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/>
    <xf numFmtId="3" fontId="4" fillId="0" borderId="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/>
    <xf numFmtId="3" fontId="4" fillId="0" borderId="9" xfId="0" applyNumberFormat="1" applyFont="1" applyBorder="1" applyAlignment="1"/>
    <xf numFmtId="3" fontId="16" fillId="0" borderId="0" xfId="0" applyNumberFormat="1" applyFont="1" applyBorder="1"/>
    <xf numFmtId="3" fontId="4" fillId="0" borderId="0" xfId="0" applyNumberFormat="1" applyFont="1" applyAlignment="1">
      <alignment horizontal="center"/>
    </xf>
    <xf numFmtId="3" fontId="17" fillId="0" borderId="0" xfId="0" applyNumberFormat="1" applyFont="1"/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Alignment="1">
      <alignment horizontal="center"/>
    </xf>
    <xf numFmtId="3" fontId="16" fillId="0" borderId="0" xfId="1" applyNumberFormat="1" applyFont="1" applyFill="1" applyBorder="1"/>
    <xf numFmtId="3" fontId="5" fillId="0" borderId="1" xfId="1" applyNumberFormat="1" applyFont="1" applyBorder="1" applyAlignment="1">
      <alignment horizontal="right" vertical="center"/>
    </xf>
    <xf numFmtId="3" fontId="15" fillId="0" borderId="0" xfId="0" applyNumberFormat="1" applyFont="1"/>
    <xf numFmtId="3" fontId="15" fillId="0" borderId="0" xfId="1" applyNumberFormat="1" applyFont="1" applyFill="1" applyBorder="1"/>
    <xf numFmtId="3" fontId="16" fillId="0" borderId="0" xfId="0" applyNumberFormat="1" applyFont="1" applyAlignment="1">
      <alignment horizontal="center" vertical="center"/>
    </xf>
    <xf numFmtId="3" fontId="4" fillId="0" borderId="4" xfId="0" applyNumberFormat="1" applyFont="1" applyBorder="1"/>
    <xf numFmtId="3" fontId="4" fillId="0" borderId="2" xfId="1" applyNumberFormat="1" applyFont="1" applyBorder="1" applyAlignment="1">
      <alignment horizontal="right" vertical="center"/>
    </xf>
    <xf numFmtId="3" fontId="4" fillId="0" borderId="3" xfId="0" applyNumberFormat="1" applyFont="1" applyBorder="1"/>
    <xf numFmtId="3" fontId="4" fillId="0" borderId="7" xfId="1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11" xfId="1" applyNumberFormat="1" applyFont="1" applyBorder="1" applyAlignment="1">
      <alignment horizontal="right" vertical="center"/>
    </xf>
    <xf numFmtId="3" fontId="4" fillId="0" borderId="9" xfId="0" applyNumberFormat="1" applyFont="1" applyBorder="1"/>
    <xf numFmtId="3" fontId="4" fillId="0" borderId="10" xfId="1" applyNumberFormat="1" applyFont="1" applyBorder="1" applyAlignment="1">
      <alignment horizontal="right" vertical="center"/>
    </xf>
    <xf numFmtId="0" fontId="19" fillId="0" borderId="0" xfId="0" applyFont="1"/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5" fillId="0" borderId="0" xfId="0" applyNumberFormat="1" applyFont="1" applyBorder="1"/>
    <xf numFmtId="0" fontId="4" fillId="0" borderId="11" xfId="0" applyFont="1" applyBorder="1" applyAlignment="1"/>
    <xf numFmtId="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3" fontId="4" fillId="0" borderId="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87" fontId="4" fillId="0" borderId="1" xfId="1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1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5" fillId="0" borderId="9" xfId="1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187" fontId="0" fillId="0" borderId="1" xfId="1" applyNumberFormat="1" applyFont="1" applyBorder="1" applyAlignment="1">
      <alignment horizontal="right" vertical="top"/>
    </xf>
    <xf numFmtId="187" fontId="0" fillId="0" borderId="1" xfId="1" applyNumberFormat="1" applyFont="1" applyBorder="1" applyAlignment="1">
      <alignment horizontal="right" vertical="center"/>
    </xf>
    <xf numFmtId="187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187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87" fontId="0" fillId="0" borderId="1" xfId="0" applyNumberForma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342900</xdr:colOff>
      <xdr:row>2</xdr:row>
      <xdr:rowOff>180975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19050" y="0"/>
          <a:ext cx="933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N13" sqref="N13"/>
    </sheetView>
  </sheetViews>
  <sheetFormatPr defaultRowHeight="18.75" x14ac:dyDescent="0.45"/>
  <cols>
    <col min="1" max="1" width="9.28515625" style="64" bestFit="1" customWidth="1"/>
    <col min="2" max="2" width="15.28515625" style="64" customWidth="1"/>
    <col min="3" max="3" width="10" style="64" bestFit="1" customWidth="1"/>
    <col min="4" max="11" width="9.28515625" style="64" bestFit="1" customWidth="1"/>
    <col min="12" max="16384" width="9.140625" style="64"/>
  </cols>
  <sheetData>
    <row r="1" spans="1:14" ht="18.75" customHeight="1" x14ac:dyDescent="0.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.75" customHeight="1" x14ac:dyDescent="0.5">
      <c r="A2" s="129">
        <v>241337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8.75" customHeight="1" x14ac:dyDescent="0.5">
      <c r="A3" s="130" t="s">
        <v>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.75" customHeight="1" x14ac:dyDescent="0.5">
      <c r="A4" s="12" t="s">
        <v>45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5">
      <c r="A5" s="131" t="s">
        <v>46</v>
      </c>
      <c r="B5" s="131" t="s">
        <v>3</v>
      </c>
      <c r="C5" s="98" t="s">
        <v>47</v>
      </c>
      <c r="D5" s="132"/>
      <c r="E5" s="99"/>
      <c r="F5" s="133" t="s">
        <v>4</v>
      </c>
      <c r="G5" s="133"/>
      <c r="H5" s="133"/>
      <c r="I5" s="133"/>
      <c r="J5" s="133"/>
      <c r="K5" s="133"/>
      <c r="L5" s="134" t="s">
        <v>19</v>
      </c>
      <c r="M5" s="12"/>
      <c r="N5" s="12"/>
    </row>
    <row r="6" spans="1:14" ht="18.75" customHeight="1" x14ac:dyDescent="0.5">
      <c r="A6" s="131"/>
      <c r="B6" s="131"/>
      <c r="C6" s="135" t="s">
        <v>5</v>
      </c>
      <c r="D6" s="135" t="s">
        <v>6</v>
      </c>
      <c r="E6" s="135" t="s">
        <v>7</v>
      </c>
      <c r="F6" s="136" t="s">
        <v>8</v>
      </c>
      <c r="G6" s="136"/>
      <c r="H6" s="136" t="s">
        <v>9</v>
      </c>
      <c r="I6" s="136"/>
      <c r="J6" s="136" t="s">
        <v>48</v>
      </c>
      <c r="K6" s="136"/>
      <c r="L6" s="137"/>
      <c r="M6" s="12"/>
      <c r="N6" s="12"/>
    </row>
    <row r="7" spans="1:14" ht="18.75" customHeight="1" x14ac:dyDescent="0.5">
      <c r="A7" s="131"/>
      <c r="B7" s="131"/>
      <c r="C7" s="135"/>
      <c r="D7" s="135"/>
      <c r="E7" s="135"/>
      <c r="F7" s="138" t="s">
        <v>12</v>
      </c>
      <c r="G7" s="139" t="s">
        <v>13</v>
      </c>
      <c r="H7" s="138" t="s">
        <v>12</v>
      </c>
      <c r="I7" s="139" t="s">
        <v>13</v>
      </c>
      <c r="J7" s="139" t="s">
        <v>12</v>
      </c>
      <c r="K7" s="139" t="s">
        <v>13</v>
      </c>
      <c r="L7" s="140"/>
      <c r="M7" s="12"/>
      <c r="N7" s="12"/>
    </row>
    <row r="8" spans="1:14" ht="18.75" customHeight="1" x14ac:dyDescent="0.5">
      <c r="A8" s="141">
        <v>1</v>
      </c>
      <c r="B8" s="142" t="s">
        <v>49</v>
      </c>
      <c r="C8" s="143">
        <f>พิจิตร!C10+เพชรบูรณ์!D11+รวม!C9</f>
        <v>650000</v>
      </c>
      <c r="D8" s="143">
        <f>F8+H8+J8</f>
        <v>87060</v>
      </c>
      <c r="E8" s="121">
        <f>C8-F8-H8-J8</f>
        <v>562940</v>
      </c>
      <c r="F8" s="143">
        <f>พิจิตร!E10+เพชรบูรณ์!I11+สุโขทัย!F9</f>
        <v>4160</v>
      </c>
      <c r="G8" s="143">
        <f>พิจิตร!F10+เพชรบูรณ์!J11+สุโขทัย!G9</f>
        <v>1</v>
      </c>
      <c r="H8" s="143">
        <f>พิจิตร!G10+เพชรบูรณ์!K11+สุโขทัย!H9</f>
        <v>82900</v>
      </c>
      <c r="I8" s="143">
        <f>พิจิตร!H10+เพชรบูรณ์!L11+สุโขทัย!I9</f>
        <v>115</v>
      </c>
      <c r="J8" s="143">
        <v>0</v>
      </c>
      <c r="K8" s="143">
        <v>0</v>
      </c>
      <c r="L8" s="144"/>
      <c r="M8" s="12"/>
      <c r="N8" s="12"/>
    </row>
    <row r="9" spans="1:14" ht="18.75" customHeight="1" x14ac:dyDescent="0.5">
      <c r="A9" s="145">
        <v>2</v>
      </c>
      <c r="B9" s="146" t="s">
        <v>50</v>
      </c>
      <c r="C9" s="143">
        <f>พิจิตร!C9+เพชรบูรณ์!D9+สุโขทัย!C10</f>
        <v>200000</v>
      </c>
      <c r="D9" s="143">
        <f>F9+H9+J9</f>
        <v>95000</v>
      </c>
      <c r="E9" s="121">
        <f>C9-F9-H9-J9</f>
        <v>105000</v>
      </c>
      <c r="F9" s="143">
        <f>พิจิตร!E9+เพชรบูรณ์!I9+สุโขทัย!F10</f>
        <v>81000</v>
      </c>
      <c r="G9" s="143">
        <f>พิจิตร!F9+เพชรบูรณ์!J9+สุโขทัย!G10</f>
        <v>326</v>
      </c>
      <c r="H9" s="143">
        <f>พิจิตร!G9+เพชรบูรณ์!K9+สุโขทัย!H10</f>
        <v>10000</v>
      </c>
      <c r="I9" s="143">
        <f>พิจิตร!H9+เพชรบูรณ์!L9+สุโขทัย!I10</f>
        <v>20</v>
      </c>
      <c r="J9" s="143">
        <f>เพชรบูรณ์!M9+สุโขทัย!J10</f>
        <v>4000</v>
      </c>
      <c r="K9" s="143">
        <f>เพชรบูรณ์!N9+สุโขทัย!K10</f>
        <v>8</v>
      </c>
      <c r="L9" s="144"/>
      <c r="M9" s="12"/>
      <c r="N9" s="12"/>
    </row>
    <row r="10" spans="1:14" ht="18.75" customHeight="1" x14ac:dyDescent="0.5">
      <c r="A10" s="145">
        <v>3</v>
      </c>
      <c r="B10" s="147" t="s">
        <v>51</v>
      </c>
      <c r="C10" s="143">
        <v>50000</v>
      </c>
      <c r="D10" s="143">
        <f t="shared" ref="D10:D13" si="0">F10+H10+J10</f>
        <v>22000</v>
      </c>
      <c r="E10" s="121">
        <f t="shared" ref="E10:E14" si="1">C10-D10</f>
        <v>28000</v>
      </c>
      <c r="F10" s="143">
        <v>0</v>
      </c>
      <c r="G10" s="143">
        <v>0</v>
      </c>
      <c r="H10" s="143">
        <v>22000</v>
      </c>
      <c r="I10" s="143">
        <v>85</v>
      </c>
      <c r="J10" s="143">
        <v>0</v>
      </c>
      <c r="K10" s="143">
        <v>0</v>
      </c>
      <c r="L10" s="121"/>
      <c r="M10" s="12"/>
      <c r="N10" s="12"/>
    </row>
    <row r="11" spans="1:14" ht="18.75" customHeight="1" x14ac:dyDescent="0.5">
      <c r="A11" s="145">
        <v>4</v>
      </c>
      <c r="B11" s="147" t="s">
        <v>52</v>
      </c>
      <c r="C11" s="143">
        <v>60000</v>
      </c>
      <c r="D11" s="143">
        <f t="shared" si="0"/>
        <v>60000</v>
      </c>
      <c r="E11" s="121">
        <f t="shared" si="1"/>
        <v>0</v>
      </c>
      <c r="F11" s="143">
        <v>60000</v>
      </c>
      <c r="G11" s="143">
        <v>223</v>
      </c>
      <c r="H11" s="143">
        <v>0</v>
      </c>
      <c r="I11" s="143">
        <v>0</v>
      </c>
      <c r="J11" s="143">
        <v>0</v>
      </c>
      <c r="K11" s="143">
        <v>0</v>
      </c>
      <c r="L11" s="121"/>
      <c r="M11" s="12"/>
      <c r="N11" s="12"/>
    </row>
    <row r="12" spans="1:14" ht="18.75" customHeight="1" x14ac:dyDescent="0.5">
      <c r="A12" s="145">
        <v>5</v>
      </c>
      <c r="B12" s="147" t="s">
        <v>53</v>
      </c>
      <c r="C12" s="143">
        <v>50000</v>
      </c>
      <c r="D12" s="143">
        <f t="shared" si="0"/>
        <v>5000</v>
      </c>
      <c r="E12" s="121">
        <f t="shared" si="1"/>
        <v>45000</v>
      </c>
      <c r="F12" s="143">
        <v>4000</v>
      </c>
      <c r="G12" s="143">
        <v>20</v>
      </c>
      <c r="H12" s="143">
        <v>1000</v>
      </c>
      <c r="I12" s="143">
        <v>2</v>
      </c>
      <c r="J12" s="143">
        <v>0</v>
      </c>
      <c r="K12" s="143">
        <v>0</v>
      </c>
      <c r="L12" s="121"/>
      <c r="M12" s="12"/>
      <c r="N12" s="12"/>
    </row>
    <row r="13" spans="1:14" ht="18.75" customHeight="1" x14ac:dyDescent="0.5">
      <c r="A13" s="145">
        <v>6</v>
      </c>
      <c r="B13" s="147" t="s">
        <v>54</v>
      </c>
      <c r="C13" s="143">
        <v>50000</v>
      </c>
      <c r="D13" s="143">
        <f t="shared" si="0"/>
        <v>0</v>
      </c>
      <c r="E13" s="121">
        <f t="shared" si="1"/>
        <v>50000</v>
      </c>
      <c r="F13" s="143"/>
      <c r="G13" s="143"/>
      <c r="H13" s="143"/>
      <c r="I13" s="143">
        <v>0</v>
      </c>
      <c r="J13" s="143">
        <v>0</v>
      </c>
      <c r="K13" s="143">
        <v>0</v>
      </c>
      <c r="L13" s="121"/>
      <c r="M13" s="12"/>
      <c r="N13" s="12"/>
    </row>
    <row r="14" spans="1:14" ht="18.75" customHeight="1" x14ac:dyDescent="0.5">
      <c r="A14" s="145">
        <v>7</v>
      </c>
      <c r="B14" s="147" t="s">
        <v>55</v>
      </c>
      <c r="C14" s="143">
        <v>40000</v>
      </c>
      <c r="D14" s="143">
        <f>(F14+H14+J14)</f>
        <v>32560</v>
      </c>
      <c r="E14" s="121">
        <f t="shared" si="1"/>
        <v>7440</v>
      </c>
      <c r="F14" s="143">
        <v>16000</v>
      </c>
      <c r="G14" s="143">
        <v>81</v>
      </c>
      <c r="H14" s="143">
        <v>10360</v>
      </c>
      <c r="I14" s="143">
        <v>0</v>
      </c>
      <c r="J14" s="143">
        <v>6200</v>
      </c>
      <c r="K14" s="143">
        <v>0</v>
      </c>
      <c r="L14" s="121"/>
      <c r="M14" s="12"/>
      <c r="N14" s="12"/>
    </row>
    <row r="15" spans="1:14" ht="18.75" customHeight="1" x14ac:dyDescent="0.5">
      <c r="A15" s="145">
        <v>8</v>
      </c>
      <c r="B15" s="147" t="s">
        <v>79</v>
      </c>
      <c r="C15" s="121">
        <v>50000</v>
      </c>
      <c r="D15" s="143">
        <f t="shared" ref="D15:D19" si="2">(F15+H15+J15)</f>
        <v>41460</v>
      </c>
      <c r="E15" s="121">
        <f>C15-F15-H15</f>
        <v>8540</v>
      </c>
      <c r="F15" s="121">
        <v>23180</v>
      </c>
      <c r="G15" s="121">
        <v>58</v>
      </c>
      <c r="H15" s="121">
        <v>18280</v>
      </c>
      <c r="I15" s="121">
        <v>38</v>
      </c>
      <c r="J15" s="143">
        <v>0</v>
      </c>
      <c r="K15" s="143">
        <v>0</v>
      </c>
      <c r="L15" s="121"/>
      <c r="M15" s="12"/>
      <c r="N15" s="12"/>
    </row>
    <row r="16" spans="1:14" ht="18.75" customHeight="1" x14ac:dyDescent="0.5">
      <c r="A16" s="145">
        <v>9</v>
      </c>
      <c r="B16" s="147" t="s">
        <v>81</v>
      </c>
      <c r="C16" s="121">
        <v>50000</v>
      </c>
      <c r="D16" s="143">
        <f t="shared" si="2"/>
        <v>48500</v>
      </c>
      <c r="E16" s="121">
        <f>C16-F16-H16</f>
        <v>1500</v>
      </c>
      <c r="F16" s="121">
        <v>48500</v>
      </c>
      <c r="G16" s="121">
        <v>150</v>
      </c>
      <c r="H16" s="143">
        <v>0</v>
      </c>
      <c r="I16" s="143">
        <v>0</v>
      </c>
      <c r="J16" s="143">
        <v>0</v>
      </c>
      <c r="K16" s="143">
        <v>0</v>
      </c>
      <c r="L16" s="121"/>
      <c r="M16" s="12"/>
      <c r="N16" s="12"/>
    </row>
    <row r="17" spans="1:14" ht="18.75" customHeight="1" x14ac:dyDescent="0.5">
      <c r="A17" s="145">
        <v>10</v>
      </c>
      <c r="B17" s="147" t="s">
        <v>83</v>
      </c>
      <c r="C17" s="121">
        <v>50000</v>
      </c>
      <c r="D17" s="143">
        <v>0</v>
      </c>
      <c r="E17" s="121">
        <f>C17-F17-H17</f>
        <v>50000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21"/>
      <c r="M17" s="12"/>
      <c r="N17" s="12"/>
    </row>
    <row r="18" spans="1:14" ht="18.75" customHeight="1" x14ac:dyDescent="0.5">
      <c r="A18" s="145">
        <v>11</v>
      </c>
      <c r="B18" s="11" t="s">
        <v>106</v>
      </c>
      <c r="C18" s="121">
        <v>67360</v>
      </c>
      <c r="D18" s="143">
        <f t="shared" si="2"/>
        <v>28100</v>
      </c>
      <c r="E18" s="121">
        <f>C18-F18-H18</f>
        <v>39260</v>
      </c>
      <c r="F18" s="121">
        <v>8500</v>
      </c>
      <c r="G18" s="121">
        <v>8</v>
      </c>
      <c r="H18" s="121">
        <v>19600</v>
      </c>
      <c r="I18" s="121">
        <v>38</v>
      </c>
      <c r="J18" s="143">
        <v>0</v>
      </c>
      <c r="K18" s="143">
        <v>0</v>
      </c>
      <c r="L18" s="121"/>
      <c r="M18" s="148"/>
      <c r="N18" s="12"/>
    </row>
    <row r="19" spans="1:14" ht="18.75" customHeight="1" x14ac:dyDescent="0.5">
      <c r="A19" s="145">
        <v>12</v>
      </c>
      <c r="B19" s="149" t="s">
        <v>26</v>
      </c>
      <c r="C19" s="122">
        <v>40000</v>
      </c>
      <c r="D19" s="143">
        <f t="shared" si="2"/>
        <v>40000</v>
      </c>
      <c r="E19" s="143">
        <f>C19-F19-H19</f>
        <v>0</v>
      </c>
      <c r="F19" s="123">
        <v>40000</v>
      </c>
      <c r="G19" s="121">
        <v>112</v>
      </c>
      <c r="H19" s="123">
        <v>0</v>
      </c>
      <c r="I19" s="121">
        <v>0</v>
      </c>
      <c r="J19" s="143">
        <v>0</v>
      </c>
      <c r="K19" s="143">
        <v>0</v>
      </c>
      <c r="L19" s="121"/>
      <c r="M19" s="148"/>
      <c r="N19" s="12"/>
    </row>
    <row r="20" spans="1:14" ht="18.75" customHeight="1" x14ac:dyDescent="0.5">
      <c r="A20" s="11"/>
      <c r="B20" s="139" t="s">
        <v>11</v>
      </c>
      <c r="C20" s="121">
        <f t="shared" ref="C20:K20" si="3">SUM(C8:C19)</f>
        <v>1357360</v>
      </c>
      <c r="D20" s="143">
        <f t="shared" si="3"/>
        <v>459680</v>
      </c>
      <c r="E20" s="121">
        <f t="shared" si="3"/>
        <v>897680</v>
      </c>
      <c r="F20" s="121">
        <f t="shared" si="3"/>
        <v>285340</v>
      </c>
      <c r="G20" s="121">
        <f t="shared" si="3"/>
        <v>979</v>
      </c>
      <c r="H20" s="121">
        <f t="shared" si="3"/>
        <v>164140</v>
      </c>
      <c r="I20" s="121">
        <f t="shared" si="3"/>
        <v>298</v>
      </c>
      <c r="J20" s="121">
        <f t="shared" si="3"/>
        <v>10200</v>
      </c>
      <c r="K20" s="121">
        <f t="shared" si="3"/>
        <v>8</v>
      </c>
      <c r="L20" s="121"/>
      <c r="M20" s="148"/>
      <c r="N20" s="12"/>
    </row>
    <row r="21" spans="1:14" ht="18.75" customHeight="1" x14ac:dyDescent="0.4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  <row r="22" spans="1:14" ht="18.75" customHeight="1" x14ac:dyDescent="0.5">
      <c r="A22" s="12" t="s">
        <v>107</v>
      </c>
      <c r="B22" s="12"/>
      <c r="C22" s="12"/>
      <c r="D22" s="12"/>
      <c r="E22" s="12"/>
      <c r="F22" s="12"/>
    </row>
    <row r="23" spans="1:14" ht="18.75" customHeight="1" x14ac:dyDescent="0.5">
      <c r="A23" s="12" t="s">
        <v>108</v>
      </c>
      <c r="B23" s="12"/>
      <c r="C23" s="12"/>
      <c r="D23" s="12"/>
      <c r="E23" s="12"/>
      <c r="F23" s="151"/>
    </row>
    <row r="24" spans="1:14" ht="18.75" customHeight="1" x14ac:dyDescent="0.5">
      <c r="A24" s="12" t="s">
        <v>58</v>
      </c>
      <c r="B24" s="12"/>
      <c r="C24" s="12"/>
      <c r="D24" s="12"/>
      <c r="E24" s="12"/>
      <c r="F24" s="12"/>
      <c r="H24" s="152"/>
    </row>
    <row r="25" spans="1:14" ht="18.75" customHeight="1" x14ac:dyDescent="0.5">
      <c r="A25" s="131" t="s">
        <v>46</v>
      </c>
      <c r="B25" s="131" t="s">
        <v>3</v>
      </c>
      <c r="C25" s="136" t="s">
        <v>15</v>
      </c>
      <c r="D25" s="136"/>
      <c r="E25" s="136"/>
      <c r="F25" s="136"/>
    </row>
    <row r="26" spans="1:14" ht="18.75" customHeight="1" x14ac:dyDescent="0.5">
      <c r="A26" s="131"/>
      <c r="B26" s="131"/>
      <c r="C26" s="136" t="s">
        <v>8</v>
      </c>
      <c r="D26" s="136"/>
      <c r="E26" s="136" t="s">
        <v>9</v>
      </c>
      <c r="F26" s="136"/>
    </row>
    <row r="27" spans="1:14" ht="18.75" customHeight="1" x14ac:dyDescent="0.5">
      <c r="A27" s="131"/>
      <c r="B27" s="131"/>
      <c r="C27" s="139" t="s">
        <v>12</v>
      </c>
      <c r="D27" s="139" t="s">
        <v>13</v>
      </c>
      <c r="E27" s="139" t="s">
        <v>12</v>
      </c>
      <c r="F27" s="9" t="s">
        <v>13</v>
      </c>
      <c r="H27" s="153"/>
    </row>
    <row r="28" spans="1:14" ht="18.75" customHeight="1" x14ac:dyDescent="0.5">
      <c r="A28" s="139">
        <v>1</v>
      </c>
      <c r="B28" s="11" t="s">
        <v>59</v>
      </c>
      <c r="C28" s="143">
        <v>33400</v>
      </c>
      <c r="D28" s="143">
        <v>108</v>
      </c>
      <c r="E28" s="143">
        <v>10200</v>
      </c>
      <c r="F28" s="143">
        <v>34</v>
      </c>
      <c r="G28" s="154"/>
      <c r="H28" s="153"/>
      <c r="I28" s="155"/>
      <c r="J28" s="155"/>
      <c r="K28" s="155"/>
    </row>
    <row r="29" spans="1:14" ht="18.75" customHeight="1" x14ac:dyDescent="0.5">
      <c r="A29" s="139">
        <v>2</v>
      </c>
      <c r="B29" s="11" t="s">
        <v>80</v>
      </c>
      <c r="C29" s="121">
        <v>28400</v>
      </c>
      <c r="D29" s="121">
        <v>95</v>
      </c>
      <c r="E29" s="121">
        <v>20700</v>
      </c>
      <c r="F29" s="121">
        <v>69</v>
      </c>
      <c r="G29" s="154"/>
      <c r="H29" s="153"/>
      <c r="I29" s="155"/>
      <c r="J29" s="155"/>
      <c r="K29" s="155"/>
    </row>
    <row r="30" spans="1:14" ht="18.75" customHeight="1" x14ac:dyDescent="0.5">
      <c r="A30" s="139">
        <v>3</v>
      </c>
      <c r="B30" s="11" t="s">
        <v>82</v>
      </c>
      <c r="C30" s="121">
        <v>0</v>
      </c>
      <c r="D30" s="121">
        <v>0</v>
      </c>
      <c r="E30" s="121">
        <v>900</v>
      </c>
      <c r="F30" s="121">
        <v>3</v>
      </c>
      <c r="G30" s="154"/>
      <c r="H30" s="153"/>
      <c r="I30" s="155"/>
      <c r="J30" s="155"/>
      <c r="K30" s="155"/>
    </row>
    <row r="31" spans="1:14" s="157" customFormat="1" ht="18.75" customHeight="1" x14ac:dyDescent="0.5">
      <c r="A31" s="139">
        <v>4</v>
      </c>
      <c r="B31" s="11" t="s">
        <v>95</v>
      </c>
      <c r="C31" s="156">
        <v>0</v>
      </c>
      <c r="D31" s="156">
        <v>0</v>
      </c>
      <c r="E31" s="156">
        <v>0</v>
      </c>
      <c r="F31" s="156">
        <v>0</v>
      </c>
      <c r="H31" s="158"/>
    </row>
    <row r="32" spans="1:14" s="157" customFormat="1" ht="18.75" customHeight="1" x14ac:dyDescent="0.5">
      <c r="A32" s="139">
        <v>5</v>
      </c>
      <c r="B32" s="11" t="s">
        <v>109</v>
      </c>
      <c r="C32" s="156">
        <v>2700</v>
      </c>
      <c r="D32" s="156">
        <v>6</v>
      </c>
      <c r="E32" s="121">
        <v>9900</v>
      </c>
      <c r="F32" s="121">
        <v>21</v>
      </c>
      <c r="H32" s="158"/>
    </row>
    <row r="33" spans="1:7" ht="18.75" customHeight="1" x14ac:dyDescent="0.5">
      <c r="A33" s="11"/>
      <c r="B33" s="139" t="s">
        <v>11</v>
      </c>
      <c r="C33" s="121">
        <f>SUM(C28:C32)</f>
        <v>64500</v>
      </c>
      <c r="D33" s="121">
        <f t="shared" ref="D33:F33" si="4">SUM(D28:D32)</f>
        <v>209</v>
      </c>
      <c r="E33" s="121">
        <f t="shared" si="4"/>
        <v>41700</v>
      </c>
      <c r="F33" s="121">
        <f t="shared" si="4"/>
        <v>127</v>
      </c>
    </row>
    <row r="34" spans="1:7" ht="18.75" customHeight="1" x14ac:dyDescent="0.45">
      <c r="F34" s="159"/>
    </row>
    <row r="35" spans="1:7" ht="18.75" customHeight="1" x14ac:dyDescent="0.5">
      <c r="A35" s="12" t="s">
        <v>60</v>
      </c>
      <c r="B35" s="12"/>
      <c r="C35" s="12"/>
      <c r="D35" s="12"/>
      <c r="E35" s="12"/>
    </row>
    <row r="36" spans="1:7" ht="18.75" customHeight="1" x14ac:dyDescent="0.5">
      <c r="A36" s="12" t="s">
        <v>61</v>
      </c>
      <c r="B36" s="12"/>
      <c r="C36" s="12"/>
      <c r="D36" s="12"/>
      <c r="E36" s="12"/>
    </row>
    <row r="37" spans="1:7" ht="18.75" customHeight="1" x14ac:dyDescent="0.5">
      <c r="A37" s="135" t="s">
        <v>18</v>
      </c>
      <c r="B37" s="136" t="s">
        <v>23</v>
      </c>
      <c r="C37" s="136"/>
      <c r="D37" s="136"/>
      <c r="E37" s="135" t="s">
        <v>19</v>
      </c>
    </row>
    <row r="38" spans="1:7" ht="18.75" customHeight="1" x14ac:dyDescent="0.5">
      <c r="A38" s="135"/>
      <c r="B38" s="139" t="s">
        <v>5</v>
      </c>
      <c r="C38" s="139" t="s">
        <v>62</v>
      </c>
      <c r="D38" s="139" t="s">
        <v>7</v>
      </c>
      <c r="E38" s="135"/>
    </row>
    <row r="39" spans="1:7" ht="18.75" customHeight="1" x14ac:dyDescent="0.5">
      <c r="A39" s="160" t="s">
        <v>20</v>
      </c>
      <c r="B39" s="161">
        <f>เพชรบูรณ์!C33+สุโขทัย!B32</f>
        <v>10000</v>
      </c>
      <c r="C39" s="161">
        <f>เพชรบูรณ์!D33+สุโขทัย!C32</f>
        <v>10000</v>
      </c>
      <c r="D39" s="161">
        <f>เพชรบูรณ์!G33+สุโขทัย!D32</f>
        <v>0</v>
      </c>
      <c r="E39" s="161"/>
    </row>
    <row r="40" spans="1:7" ht="18.75" customHeight="1" x14ac:dyDescent="0.5">
      <c r="A40" s="162" t="s">
        <v>21</v>
      </c>
      <c r="B40" s="163">
        <f>เพชรบูรณ์!C34+สุโขทัย!B33</f>
        <v>286820</v>
      </c>
      <c r="C40" s="163">
        <f>เพชรบูรณ์!D34+สุโขทัย!C33</f>
        <v>192860</v>
      </c>
      <c r="D40" s="163">
        <f>เพชรบูรณ์!G34+สุโขทัย!D33</f>
        <v>93960</v>
      </c>
      <c r="E40" s="163"/>
    </row>
    <row r="41" spans="1:7" ht="18.75" customHeight="1" x14ac:dyDescent="0.5">
      <c r="A41" s="162" t="s">
        <v>36</v>
      </c>
      <c r="B41" s="127">
        <v>25000</v>
      </c>
      <c r="C41" s="127">
        <v>0</v>
      </c>
      <c r="D41" s="127">
        <v>25000</v>
      </c>
      <c r="E41" s="127"/>
      <c r="F41" s="164"/>
      <c r="G41" s="65"/>
    </row>
    <row r="42" spans="1:7" ht="18.75" customHeight="1" x14ac:dyDescent="0.5">
      <c r="A42" s="165" t="s">
        <v>22</v>
      </c>
      <c r="B42" s="166">
        <f>พิจิตร!C26+เพชรบูรณ์!C36+สุโขทัย!B35</f>
        <v>20000</v>
      </c>
      <c r="C42" s="166">
        <f>พิจิตร!J27+เพชรบูรณ์!D36+สุโขทัย!D35</f>
        <v>20010</v>
      </c>
      <c r="D42" s="166">
        <f>พิจิตร!I30+เพชรบูรณ์!G36+สุโขทัย!D35</f>
        <v>0</v>
      </c>
      <c r="E42" s="166"/>
    </row>
    <row r="43" spans="1:7" ht="18.75" customHeight="1" x14ac:dyDescent="0.5">
      <c r="A43" s="167" t="s">
        <v>11</v>
      </c>
      <c r="B43" s="166">
        <f>SUM(B39:B42)</f>
        <v>341820</v>
      </c>
      <c r="C43" s="168">
        <f>SUM(C39:C42)</f>
        <v>222870</v>
      </c>
      <c r="D43" s="166">
        <f>SUM(D39:D42)</f>
        <v>118960</v>
      </c>
      <c r="E43" s="166"/>
    </row>
  </sheetData>
  <mergeCells count="21">
    <mergeCell ref="A37:A38"/>
    <mergeCell ref="B37:D37"/>
    <mergeCell ref="E37:E38"/>
    <mergeCell ref="F6:G6"/>
    <mergeCell ref="H6:I6"/>
    <mergeCell ref="A25:A27"/>
    <mergeCell ref="B25:B27"/>
    <mergeCell ref="C25:F25"/>
    <mergeCell ref="C26:D26"/>
    <mergeCell ref="E26:F26"/>
    <mergeCell ref="A1:N1"/>
    <mergeCell ref="A2:N2"/>
    <mergeCell ref="A5:A7"/>
    <mergeCell ref="B5:B7"/>
    <mergeCell ref="C5:E5"/>
    <mergeCell ref="F5:K5"/>
    <mergeCell ref="L5:L7"/>
    <mergeCell ref="C6:C7"/>
    <mergeCell ref="D6:D7"/>
    <mergeCell ref="E6:E7"/>
    <mergeCell ref="J6:K6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5" workbookViewId="0">
      <selection activeCell="L35" sqref="L35"/>
    </sheetView>
  </sheetViews>
  <sheetFormatPr defaultColWidth="8.7109375" defaultRowHeight="21.75" x14ac:dyDescent="0.5"/>
  <cols>
    <col min="1" max="1" width="3.5703125" style="1" customWidth="1"/>
    <col min="2" max="2" width="18" style="1" customWidth="1"/>
    <col min="3" max="3" width="8.7109375" style="1" customWidth="1"/>
    <col min="4" max="4" width="13.85546875" style="1" customWidth="1"/>
    <col min="5" max="5" width="8.85546875" style="1" customWidth="1"/>
    <col min="6" max="6" width="6.42578125" style="1" customWidth="1"/>
    <col min="7" max="7" width="8.5703125" style="1" customWidth="1"/>
    <col min="8" max="8" width="6.42578125" style="1" customWidth="1"/>
    <col min="9" max="9" width="17.140625" style="1" customWidth="1"/>
    <col min="10" max="10" width="8.7109375" style="1" customWidth="1"/>
    <col min="11" max="11" width="8.42578125" style="1" customWidth="1"/>
    <col min="12" max="256" width="8.7109375" style="1"/>
    <col min="257" max="257" width="3.5703125" style="1" customWidth="1"/>
    <col min="258" max="258" width="18" style="1" customWidth="1"/>
    <col min="259" max="259" width="8.7109375" style="1" customWidth="1"/>
    <col min="260" max="260" width="13.85546875" style="1" customWidth="1"/>
    <col min="261" max="261" width="8.85546875" style="1" customWidth="1"/>
    <col min="262" max="262" width="6.42578125" style="1" customWidth="1"/>
    <col min="263" max="263" width="8.5703125" style="1" customWidth="1"/>
    <col min="264" max="264" width="6.42578125" style="1" customWidth="1"/>
    <col min="265" max="265" width="17.140625" style="1" customWidth="1"/>
    <col min="266" max="266" width="8.7109375" style="1" customWidth="1"/>
    <col min="267" max="267" width="8.42578125" style="1" customWidth="1"/>
    <col min="268" max="512" width="8.7109375" style="1"/>
    <col min="513" max="513" width="3.5703125" style="1" customWidth="1"/>
    <col min="514" max="514" width="18" style="1" customWidth="1"/>
    <col min="515" max="515" width="8.7109375" style="1" customWidth="1"/>
    <col min="516" max="516" width="13.85546875" style="1" customWidth="1"/>
    <col min="517" max="517" width="8.85546875" style="1" customWidth="1"/>
    <col min="518" max="518" width="6.42578125" style="1" customWidth="1"/>
    <col min="519" max="519" width="8.5703125" style="1" customWidth="1"/>
    <col min="520" max="520" width="6.42578125" style="1" customWidth="1"/>
    <col min="521" max="521" width="17.140625" style="1" customWidth="1"/>
    <col min="522" max="522" width="8.7109375" style="1" customWidth="1"/>
    <col min="523" max="523" width="8.42578125" style="1" customWidth="1"/>
    <col min="524" max="768" width="8.7109375" style="1"/>
    <col min="769" max="769" width="3.5703125" style="1" customWidth="1"/>
    <col min="770" max="770" width="18" style="1" customWidth="1"/>
    <col min="771" max="771" width="8.7109375" style="1" customWidth="1"/>
    <col min="772" max="772" width="13.85546875" style="1" customWidth="1"/>
    <col min="773" max="773" width="8.85546875" style="1" customWidth="1"/>
    <col min="774" max="774" width="6.42578125" style="1" customWidth="1"/>
    <col min="775" max="775" width="8.5703125" style="1" customWidth="1"/>
    <col min="776" max="776" width="6.42578125" style="1" customWidth="1"/>
    <col min="777" max="777" width="17.140625" style="1" customWidth="1"/>
    <col min="778" max="778" width="8.7109375" style="1" customWidth="1"/>
    <col min="779" max="779" width="8.42578125" style="1" customWidth="1"/>
    <col min="780" max="1024" width="8.7109375" style="1"/>
    <col min="1025" max="1025" width="3.5703125" style="1" customWidth="1"/>
    <col min="1026" max="1026" width="18" style="1" customWidth="1"/>
    <col min="1027" max="1027" width="8.7109375" style="1" customWidth="1"/>
    <col min="1028" max="1028" width="13.85546875" style="1" customWidth="1"/>
    <col min="1029" max="1029" width="8.85546875" style="1" customWidth="1"/>
    <col min="1030" max="1030" width="6.42578125" style="1" customWidth="1"/>
    <col min="1031" max="1031" width="8.5703125" style="1" customWidth="1"/>
    <col min="1032" max="1032" width="6.42578125" style="1" customWidth="1"/>
    <col min="1033" max="1033" width="17.140625" style="1" customWidth="1"/>
    <col min="1034" max="1034" width="8.7109375" style="1" customWidth="1"/>
    <col min="1035" max="1035" width="8.42578125" style="1" customWidth="1"/>
    <col min="1036" max="1280" width="8.7109375" style="1"/>
    <col min="1281" max="1281" width="3.5703125" style="1" customWidth="1"/>
    <col min="1282" max="1282" width="18" style="1" customWidth="1"/>
    <col min="1283" max="1283" width="8.7109375" style="1" customWidth="1"/>
    <col min="1284" max="1284" width="13.85546875" style="1" customWidth="1"/>
    <col min="1285" max="1285" width="8.85546875" style="1" customWidth="1"/>
    <col min="1286" max="1286" width="6.42578125" style="1" customWidth="1"/>
    <col min="1287" max="1287" width="8.5703125" style="1" customWidth="1"/>
    <col min="1288" max="1288" width="6.42578125" style="1" customWidth="1"/>
    <col min="1289" max="1289" width="17.140625" style="1" customWidth="1"/>
    <col min="1290" max="1290" width="8.7109375" style="1" customWidth="1"/>
    <col min="1291" max="1291" width="8.42578125" style="1" customWidth="1"/>
    <col min="1292" max="1536" width="8.7109375" style="1"/>
    <col min="1537" max="1537" width="3.5703125" style="1" customWidth="1"/>
    <col min="1538" max="1538" width="18" style="1" customWidth="1"/>
    <col min="1539" max="1539" width="8.7109375" style="1" customWidth="1"/>
    <col min="1540" max="1540" width="13.85546875" style="1" customWidth="1"/>
    <col min="1541" max="1541" width="8.85546875" style="1" customWidth="1"/>
    <col min="1542" max="1542" width="6.42578125" style="1" customWidth="1"/>
    <col min="1543" max="1543" width="8.5703125" style="1" customWidth="1"/>
    <col min="1544" max="1544" width="6.42578125" style="1" customWidth="1"/>
    <col min="1545" max="1545" width="17.140625" style="1" customWidth="1"/>
    <col min="1546" max="1546" width="8.7109375" style="1" customWidth="1"/>
    <col min="1547" max="1547" width="8.42578125" style="1" customWidth="1"/>
    <col min="1548" max="1792" width="8.7109375" style="1"/>
    <col min="1793" max="1793" width="3.5703125" style="1" customWidth="1"/>
    <col min="1794" max="1794" width="18" style="1" customWidth="1"/>
    <col min="1795" max="1795" width="8.7109375" style="1" customWidth="1"/>
    <col min="1796" max="1796" width="13.85546875" style="1" customWidth="1"/>
    <col min="1797" max="1797" width="8.85546875" style="1" customWidth="1"/>
    <col min="1798" max="1798" width="6.42578125" style="1" customWidth="1"/>
    <col min="1799" max="1799" width="8.5703125" style="1" customWidth="1"/>
    <col min="1800" max="1800" width="6.42578125" style="1" customWidth="1"/>
    <col min="1801" max="1801" width="17.140625" style="1" customWidth="1"/>
    <col min="1802" max="1802" width="8.7109375" style="1" customWidth="1"/>
    <col min="1803" max="1803" width="8.42578125" style="1" customWidth="1"/>
    <col min="1804" max="2048" width="8.7109375" style="1"/>
    <col min="2049" max="2049" width="3.5703125" style="1" customWidth="1"/>
    <col min="2050" max="2050" width="18" style="1" customWidth="1"/>
    <col min="2051" max="2051" width="8.7109375" style="1" customWidth="1"/>
    <col min="2052" max="2052" width="13.85546875" style="1" customWidth="1"/>
    <col min="2053" max="2053" width="8.85546875" style="1" customWidth="1"/>
    <col min="2054" max="2054" width="6.42578125" style="1" customWidth="1"/>
    <col min="2055" max="2055" width="8.5703125" style="1" customWidth="1"/>
    <col min="2056" max="2056" width="6.42578125" style="1" customWidth="1"/>
    <col min="2057" max="2057" width="17.140625" style="1" customWidth="1"/>
    <col min="2058" max="2058" width="8.7109375" style="1" customWidth="1"/>
    <col min="2059" max="2059" width="8.42578125" style="1" customWidth="1"/>
    <col min="2060" max="2304" width="8.7109375" style="1"/>
    <col min="2305" max="2305" width="3.5703125" style="1" customWidth="1"/>
    <col min="2306" max="2306" width="18" style="1" customWidth="1"/>
    <col min="2307" max="2307" width="8.7109375" style="1" customWidth="1"/>
    <col min="2308" max="2308" width="13.85546875" style="1" customWidth="1"/>
    <col min="2309" max="2309" width="8.85546875" style="1" customWidth="1"/>
    <col min="2310" max="2310" width="6.42578125" style="1" customWidth="1"/>
    <col min="2311" max="2311" width="8.5703125" style="1" customWidth="1"/>
    <col min="2312" max="2312" width="6.42578125" style="1" customWidth="1"/>
    <col min="2313" max="2313" width="17.140625" style="1" customWidth="1"/>
    <col min="2314" max="2314" width="8.7109375" style="1" customWidth="1"/>
    <col min="2315" max="2315" width="8.42578125" style="1" customWidth="1"/>
    <col min="2316" max="2560" width="8.7109375" style="1"/>
    <col min="2561" max="2561" width="3.5703125" style="1" customWidth="1"/>
    <col min="2562" max="2562" width="18" style="1" customWidth="1"/>
    <col min="2563" max="2563" width="8.7109375" style="1" customWidth="1"/>
    <col min="2564" max="2564" width="13.85546875" style="1" customWidth="1"/>
    <col min="2565" max="2565" width="8.85546875" style="1" customWidth="1"/>
    <col min="2566" max="2566" width="6.42578125" style="1" customWidth="1"/>
    <col min="2567" max="2567" width="8.5703125" style="1" customWidth="1"/>
    <col min="2568" max="2568" width="6.42578125" style="1" customWidth="1"/>
    <col min="2569" max="2569" width="17.140625" style="1" customWidth="1"/>
    <col min="2570" max="2570" width="8.7109375" style="1" customWidth="1"/>
    <col min="2571" max="2571" width="8.42578125" style="1" customWidth="1"/>
    <col min="2572" max="2816" width="8.7109375" style="1"/>
    <col min="2817" max="2817" width="3.5703125" style="1" customWidth="1"/>
    <col min="2818" max="2818" width="18" style="1" customWidth="1"/>
    <col min="2819" max="2819" width="8.7109375" style="1" customWidth="1"/>
    <col min="2820" max="2820" width="13.85546875" style="1" customWidth="1"/>
    <col min="2821" max="2821" width="8.85546875" style="1" customWidth="1"/>
    <col min="2822" max="2822" width="6.42578125" style="1" customWidth="1"/>
    <col min="2823" max="2823" width="8.5703125" style="1" customWidth="1"/>
    <col min="2824" max="2824" width="6.42578125" style="1" customWidth="1"/>
    <col min="2825" max="2825" width="17.140625" style="1" customWidth="1"/>
    <col min="2826" max="2826" width="8.7109375" style="1" customWidth="1"/>
    <col min="2827" max="2827" width="8.42578125" style="1" customWidth="1"/>
    <col min="2828" max="3072" width="8.7109375" style="1"/>
    <col min="3073" max="3073" width="3.5703125" style="1" customWidth="1"/>
    <col min="3074" max="3074" width="18" style="1" customWidth="1"/>
    <col min="3075" max="3075" width="8.7109375" style="1" customWidth="1"/>
    <col min="3076" max="3076" width="13.85546875" style="1" customWidth="1"/>
    <col min="3077" max="3077" width="8.85546875" style="1" customWidth="1"/>
    <col min="3078" max="3078" width="6.42578125" style="1" customWidth="1"/>
    <col min="3079" max="3079" width="8.5703125" style="1" customWidth="1"/>
    <col min="3080" max="3080" width="6.42578125" style="1" customWidth="1"/>
    <col min="3081" max="3081" width="17.140625" style="1" customWidth="1"/>
    <col min="3082" max="3082" width="8.7109375" style="1" customWidth="1"/>
    <col min="3083" max="3083" width="8.42578125" style="1" customWidth="1"/>
    <col min="3084" max="3328" width="8.7109375" style="1"/>
    <col min="3329" max="3329" width="3.5703125" style="1" customWidth="1"/>
    <col min="3330" max="3330" width="18" style="1" customWidth="1"/>
    <col min="3331" max="3331" width="8.7109375" style="1" customWidth="1"/>
    <col min="3332" max="3332" width="13.85546875" style="1" customWidth="1"/>
    <col min="3333" max="3333" width="8.85546875" style="1" customWidth="1"/>
    <col min="3334" max="3334" width="6.42578125" style="1" customWidth="1"/>
    <col min="3335" max="3335" width="8.5703125" style="1" customWidth="1"/>
    <col min="3336" max="3336" width="6.42578125" style="1" customWidth="1"/>
    <col min="3337" max="3337" width="17.140625" style="1" customWidth="1"/>
    <col min="3338" max="3338" width="8.7109375" style="1" customWidth="1"/>
    <col min="3339" max="3339" width="8.42578125" style="1" customWidth="1"/>
    <col min="3340" max="3584" width="8.7109375" style="1"/>
    <col min="3585" max="3585" width="3.5703125" style="1" customWidth="1"/>
    <col min="3586" max="3586" width="18" style="1" customWidth="1"/>
    <col min="3587" max="3587" width="8.7109375" style="1" customWidth="1"/>
    <col min="3588" max="3588" width="13.85546875" style="1" customWidth="1"/>
    <col min="3589" max="3589" width="8.85546875" style="1" customWidth="1"/>
    <col min="3590" max="3590" width="6.42578125" style="1" customWidth="1"/>
    <col min="3591" max="3591" width="8.5703125" style="1" customWidth="1"/>
    <col min="3592" max="3592" width="6.42578125" style="1" customWidth="1"/>
    <col min="3593" max="3593" width="17.140625" style="1" customWidth="1"/>
    <col min="3594" max="3594" width="8.7109375" style="1" customWidth="1"/>
    <col min="3595" max="3595" width="8.42578125" style="1" customWidth="1"/>
    <col min="3596" max="3840" width="8.7109375" style="1"/>
    <col min="3841" max="3841" width="3.5703125" style="1" customWidth="1"/>
    <col min="3842" max="3842" width="18" style="1" customWidth="1"/>
    <col min="3843" max="3843" width="8.7109375" style="1" customWidth="1"/>
    <col min="3844" max="3844" width="13.85546875" style="1" customWidth="1"/>
    <col min="3845" max="3845" width="8.85546875" style="1" customWidth="1"/>
    <col min="3846" max="3846" width="6.42578125" style="1" customWidth="1"/>
    <col min="3847" max="3847" width="8.5703125" style="1" customWidth="1"/>
    <col min="3848" max="3848" width="6.42578125" style="1" customWidth="1"/>
    <col min="3849" max="3849" width="17.140625" style="1" customWidth="1"/>
    <col min="3850" max="3850" width="8.7109375" style="1" customWidth="1"/>
    <col min="3851" max="3851" width="8.42578125" style="1" customWidth="1"/>
    <col min="3852" max="4096" width="8.7109375" style="1"/>
    <col min="4097" max="4097" width="3.5703125" style="1" customWidth="1"/>
    <col min="4098" max="4098" width="18" style="1" customWidth="1"/>
    <col min="4099" max="4099" width="8.7109375" style="1" customWidth="1"/>
    <col min="4100" max="4100" width="13.85546875" style="1" customWidth="1"/>
    <col min="4101" max="4101" width="8.85546875" style="1" customWidth="1"/>
    <col min="4102" max="4102" width="6.42578125" style="1" customWidth="1"/>
    <col min="4103" max="4103" width="8.5703125" style="1" customWidth="1"/>
    <col min="4104" max="4104" width="6.42578125" style="1" customWidth="1"/>
    <col min="4105" max="4105" width="17.140625" style="1" customWidth="1"/>
    <col min="4106" max="4106" width="8.7109375" style="1" customWidth="1"/>
    <col min="4107" max="4107" width="8.42578125" style="1" customWidth="1"/>
    <col min="4108" max="4352" width="8.7109375" style="1"/>
    <col min="4353" max="4353" width="3.5703125" style="1" customWidth="1"/>
    <col min="4354" max="4354" width="18" style="1" customWidth="1"/>
    <col min="4355" max="4355" width="8.7109375" style="1" customWidth="1"/>
    <col min="4356" max="4356" width="13.85546875" style="1" customWidth="1"/>
    <col min="4357" max="4357" width="8.85546875" style="1" customWidth="1"/>
    <col min="4358" max="4358" width="6.42578125" style="1" customWidth="1"/>
    <col min="4359" max="4359" width="8.5703125" style="1" customWidth="1"/>
    <col min="4360" max="4360" width="6.42578125" style="1" customWidth="1"/>
    <col min="4361" max="4361" width="17.140625" style="1" customWidth="1"/>
    <col min="4362" max="4362" width="8.7109375" style="1" customWidth="1"/>
    <col min="4363" max="4363" width="8.42578125" style="1" customWidth="1"/>
    <col min="4364" max="4608" width="8.7109375" style="1"/>
    <col min="4609" max="4609" width="3.5703125" style="1" customWidth="1"/>
    <col min="4610" max="4610" width="18" style="1" customWidth="1"/>
    <col min="4611" max="4611" width="8.7109375" style="1" customWidth="1"/>
    <col min="4612" max="4612" width="13.85546875" style="1" customWidth="1"/>
    <col min="4613" max="4613" width="8.85546875" style="1" customWidth="1"/>
    <col min="4614" max="4614" width="6.42578125" style="1" customWidth="1"/>
    <col min="4615" max="4615" width="8.5703125" style="1" customWidth="1"/>
    <col min="4616" max="4616" width="6.42578125" style="1" customWidth="1"/>
    <col min="4617" max="4617" width="17.140625" style="1" customWidth="1"/>
    <col min="4618" max="4618" width="8.7109375" style="1" customWidth="1"/>
    <col min="4619" max="4619" width="8.42578125" style="1" customWidth="1"/>
    <col min="4620" max="4864" width="8.7109375" style="1"/>
    <col min="4865" max="4865" width="3.5703125" style="1" customWidth="1"/>
    <col min="4866" max="4866" width="18" style="1" customWidth="1"/>
    <col min="4867" max="4867" width="8.7109375" style="1" customWidth="1"/>
    <col min="4868" max="4868" width="13.85546875" style="1" customWidth="1"/>
    <col min="4869" max="4869" width="8.85546875" style="1" customWidth="1"/>
    <col min="4870" max="4870" width="6.42578125" style="1" customWidth="1"/>
    <col min="4871" max="4871" width="8.5703125" style="1" customWidth="1"/>
    <col min="4872" max="4872" width="6.42578125" style="1" customWidth="1"/>
    <col min="4873" max="4873" width="17.140625" style="1" customWidth="1"/>
    <col min="4874" max="4874" width="8.7109375" style="1" customWidth="1"/>
    <col min="4875" max="4875" width="8.42578125" style="1" customWidth="1"/>
    <col min="4876" max="5120" width="8.7109375" style="1"/>
    <col min="5121" max="5121" width="3.5703125" style="1" customWidth="1"/>
    <col min="5122" max="5122" width="18" style="1" customWidth="1"/>
    <col min="5123" max="5123" width="8.7109375" style="1" customWidth="1"/>
    <col min="5124" max="5124" width="13.85546875" style="1" customWidth="1"/>
    <col min="5125" max="5125" width="8.85546875" style="1" customWidth="1"/>
    <col min="5126" max="5126" width="6.42578125" style="1" customWidth="1"/>
    <col min="5127" max="5127" width="8.5703125" style="1" customWidth="1"/>
    <col min="5128" max="5128" width="6.42578125" style="1" customWidth="1"/>
    <col min="5129" max="5129" width="17.140625" style="1" customWidth="1"/>
    <col min="5130" max="5130" width="8.7109375" style="1" customWidth="1"/>
    <col min="5131" max="5131" width="8.42578125" style="1" customWidth="1"/>
    <col min="5132" max="5376" width="8.7109375" style="1"/>
    <col min="5377" max="5377" width="3.5703125" style="1" customWidth="1"/>
    <col min="5378" max="5378" width="18" style="1" customWidth="1"/>
    <col min="5379" max="5379" width="8.7109375" style="1" customWidth="1"/>
    <col min="5380" max="5380" width="13.85546875" style="1" customWidth="1"/>
    <col min="5381" max="5381" width="8.85546875" style="1" customWidth="1"/>
    <col min="5382" max="5382" width="6.42578125" style="1" customWidth="1"/>
    <col min="5383" max="5383" width="8.5703125" style="1" customWidth="1"/>
    <col min="5384" max="5384" width="6.42578125" style="1" customWidth="1"/>
    <col min="5385" max="5385" width="17.140625" style="1" customWidth="1"/>
    <col min="5386" max="5386" width="8.7109375" style="1" customWidth="1"/>
    <col min="5387" max="5387" width="8.42578125" style="1" customWidth="1"/>
    <col min="5388" max="5632" width="8.7109375" style="1"/>
    <col min="5633" max="5633" width="3.5703125" style="1" customWidth="1"/>
    <col min="5634" max="5634" width="18" style="1" customWidth="1"/>
    <col min="5635" max="5635" width="8.7109375" style="1" customWidth="1"/>
    <col min="5636" max="5636" width="13.85546875" style="1" customWidth="1"/>
    <col min="5637" max="5637" width="8.85546875" style="1" customWidth="1"/>
    <col min="5638" max="5638" width="6.42578125" style="1" customWidth="1"/>
    <col min="5639" max="5639" width="8.5703125" style="1" customWidth="1"/>
    <col min="5640" max="5640" width="6.42578125" style="1" customWidth="1"/>
    <col min="5641" max="5641" width="17.140625" style="1" customWidth="1"/>
    <col min="5642" max="5642" width="8.7109375" style="1" customWidth="1"/>
    <col min="5643" max="5643" width="8.42578125" style="1" customWidth="1"/>
    <col min="5644" max="5888" width="8.7109375" style="1"/>
    <col min="5889" max="5889" width="3.5703125" style="1" customWidth="1"/>
    <col min="5890" max="5890" width="18" style="1" customWidth="1"/>
    <col min="5891" max="5891" width="8.7109375" style="1" customWidth="1"/>
    <col min="5892" max="5892" width="13.85546875" style="1" customWidth="1"/>
    <col min="5893" max="5893" width="8.85546875" style="1" customWidth="1"/>
    <col min="5894" max="5894" width="6.42578125" style="1" customWidth="1"/>
    <col min="5895" max="5895" width="8.5703125" style="1" customWidth="1"/>
    <col min="5896" max="5896" width="6.42578125" style="1" customWidth="1"/>
    <col min="5897" max="5897" width="17.140625" style="1" customWidth="1"/>
    <col min="5898" max="5898" width="8.7109375" style="1" customWidth="1"/>
    <col min="5899" max="5899" width="8.42578125" style="1" customWidth="1"/>
    <col min="5900" max="6144" width="8.7109375" style="1"/>
    <col min="6145" max="6145" width="3.5703125" style="1" customWidth="1"/>
    <col min="6146" max="6146" width="18" style="1" customWidth="1"/>
    <col min="6147" max="6147" width="8.7109375" style="1" customWidth="1"/>
    <col min="6148" max="6148" width="13.85546875" style="1" customWidth="1"/>
    <col min="6149" max="6149" width="8.85546875" style="1" customWidth="1"/>
    <col min="6150" max="6150" width="6.42578125" style="1" customWidth="1"/>
    <col min="6151" max="6151" width="8.5703125" style="1" customWidth="1"/>
    <col min="6152" max="6152" width="6.42578125" style="1" customWidth="1"/>
    <col min="6153" max="6153" width="17.140625" style="1" customWidth="1"/>
    <col min="6154" max="6154" width="8.7109375" style="1" customWidth="1"/>
    <col min="6155" max="6155" width="8.42578125" style="1" customWidth="1"/>
    <col min="6156" max="6400" width="8.7109375" style="1"/>
    <col min="6401" max="6401" width="3.5703125" style="1" customWidth="1"/>
    <col min="6402" max="6402" width="18" style="1" customWidth="1"/>
    <col min="6403" max="6403" width="8.7109375" style="1" customWidth="1"/>
    <col min="6404" max="6404" width="13.85546875" style="1" customWidth="1"/>
    <col min="6405" max="6405" width="8.85546875" style="1" customWidth="1"/>
    <col min="6406" max="6406" width="6.42578125" style="1" customWidth="1"/>
    <col min="6407" max="6407" width="8.5703125" style="1" customWidth="1"/>
    <col min="6408" max="6408" width="6.42578125" style="1" customWidth="1"/>
    <col min="6409" max="6409" width="17.140625" style="1" customWidth="1"/>
    <col min="6410" max="6410" width="8.7109375" style="1" customWidth="1"/>
    <col min="6411" max="6411" width="8.42578125" style="1" customWidth="1"/>
    <col min="6412" max="6656" width="8.7109375" style="1"/>
    <col min="6657" max="6657" width="3.5703125" style="1" customWidth="1"/>
    <col min="6658" max="6658" width="18" style="1" customWidth="1"/>
    <col min="6659" max="6659" width="8.7109375" style="1" customWidth="1"/>
    <col min="6660" max="6660" width="13.85546875" style="1" customWidth="1"/>
    <col min="6661" max="6661" width="8.85546875" style="1" customWidth="1"/>
    <col min="6662" max="6662" width="6.42578125" style="1" customWidth="1"/>
    <col min="6663" max="6663" width="8.5703125" style="1" customWidth="1"/>
    <col min="6664" max="6664" width="6.42578125" style="1" customWidth="1"/>
    <col min="6665" max="6665" width="17.140625" style="1" customWidth="1"/>
    <col min="6666" max="6666" width="8.7109375" style="1" customWidth="1"/>
    <col min="6667" max="6667" width="8.42578125" style="1" customWidth="1"/>
    <col min="6668" max="6912" width="8.7109375" style="1"/>
    <col min="6913" max="6913" width="3.5703125" style="1" customWidth="1"/>
    <col min="6914" max="6914" width="18" style="1" customWidth="1"/>
    <col min="6915" max="6915" width="8.7109375" style="1" customWidth="1"/>
    <col min="6916" max="6916" width="13.85546875" style="1" customWidth="1"/>
    <col min="6917" max="6917" width="8.85546875" style="1" customWidth="1"/>
    <col min="6918" max="6918" width="6.42578125" style="1" customWidth="1"/>
    <col min="6919" max="6919" width="8.5703125" style="1" customWidth="1"/>
    <col min="6920" max="6920" width="6.42578125" style="1" customWidth="1"/>
    <col min="6921" max="6921" width="17.140625" style="1" customWidth="1"/>
    <col min="6922" max="6922" width="8.7109375" style="1" customWidth="1"/>
    <col min="6923" max="6923" width="8.42578125" style="1" customWidth="1"/>
    <col min="6924" max="7168" width="8.7109375" style="1"/>
    <col min="7169" max="7169" width="3.5703125" style="1" customWidth="1"/>
    <col min="7170" max="7170" width="18" style="1" customWidth="1"/>
    <col min="7171" max="7171" width="8.7109375" style="1" customWidth="1"/>
    <col min="7172" max="7172" width="13.85546875" style="1" customWidth="1"/>
    <col min="7173" max="7173" width="8.85546875" style="1" customWidth="1"/>
    <col min="7174" max="7174" width="6.42578125" style="1" customWidth="1"/>
    <col min="7175" max="7175" width="8.5703125" style="1" customWidth="1"/>
    <col min="7176" max="7176" width="6.42578125" style="1" customWidth="1"/>
    <col min="7177" max="7177" width="17.140625" style="1" customWidth="1"/>
    <col min="7178" max="7178" width="8.7109375" style="1" customWidth="1"/>
    <col min="7179" max="7179" width="8.42578125" style="1" customWidth="1"/>
    <col min="7180" max="7424" width="8.7109375" style="1"/>
    <col min="7425" max="7425" width="3.5703125" style="1" customWidth="1"/>
    <col min="7426" max="7426" width="18" style="1" customWidth="1"/>
    <col min="7427" max="7427" width="8.7109375" style="1" customWidth="1"/>
    <col min="7428" max="7428" width="13.85546875" style="1" customWidth="1"/>
    <col min="7429" max="7429" width="8.85546875" style="1" customWidth="1"/>
    <col min="7430" max="7430" width="6.42578125" style="1" customWidth="1"/>
    <col min="7431" max="7431" width="8.5703125" style="1" customWidth="1"/>
    <col min="7432" max="7432" width="6.42578125" style="1" customWidth="1"/>
    <col min="7433" max="7433" width="17.140625" style="1" customWidth="1"/>
    <col min="7434" max="7434" width="8.7109375" style="1" customWidth="1"/>
    <col min="7435" max="7435" width="8.42578125" style="1" customWidth="1"/>
    <col min="7436" max="7680" width="8.7109375" style="1"/>
    <col min="7681" max="7681" width="3.5703125" style="1" customWidth="1"/>
    <col min="7682" max="7682" width="18" style="1" customWidth="1"/>
    <col min="7683" max="7683" width="8.7109375" style="1" customWidth="1"/>
    <col min="7684" max="7684" width="13.85546875" style="1" customWidth="1"/>
    <col min="7685" max="7685" width="8.85546875" style="1" customWidth="1"/>
    <col min="7686" max="7686" width="6.42578125" style="1" customWidth="1"/>
    <col min="7687" max="7687" width="8.5703125" style="1" customWidth="1"/>
    <col min="7688" max="7688" width="6.42578125" style="1" customWidth="1"/>
    <col min="7689" max="7689" width="17.140625" style="1" customWidth="1"/>
    <col min="7690" max="7690" width="8.7109375" style="1" customWidth="1"/>
    <col min="7691" max="7691" width="8.42578125" style="1" customWidth="1"/>
    <col min="7692" max="7936" width="8.7109375" style="1"/>
    <col min="7937" max="7937" width="3.5703125" style="1" customWidth="1"/>
    <col min="7938" max="7938" width="18" style="1" customWidth="1"/>
    <col min="7939" max="7939" width="8.7109375" style="1" customWidth="1"/>
    <col min="7940" max="7940" width="13.85546875" style="1" customWidth="1"/>
    <col min="7941" max="7941" width="8.85546875" style="1" customWidth="1"/>
    <col min="7942" max="7942" width="6.42578125" style="1" customWidth="1"/>
    <col min="7943" max="7943" width="8.5703125" style="1" customWidth="1"/>
    <col min="7944" max="7944" width="6.42578125" style="1" customWidth="1"/>
    <col min="7945" max="7945" width="17.140625" style="1" customWidth="1"/>
    <col min="7946" max="7946" width="8.7109375" style="1" customWidth="1"/>
    <col min="7947" max="7947" width="8.42578125" style="1" customWidth="1"/>
    <col min="7948" max="8192" width="8.7109375" style="1"/>
    <col min="8193" max="8193" width="3.5703125" style="1" customWidth="1"/>
    <col min="8194" max="8194" width="18" style="1" customWidth="1"/>
    <col min="8195" max="8195" width="8.7109375" style="1" customWidth="1"/>
    <col min="8196" max="8196" width="13.85546875" style="1" customWidth="1"/>
    <col min="8197" max="8197" width="8.85546875" style="1" customWidth="1"/>
    <col min="8198" max="8198" width="6.42578125" style="1" customWidth="1"/>
    <col min="8199" max="8199" width="8.5703125" style="1" customWidth="1"/>
    <col min="8200" max="8200" width="6.42578125" style="1" customWidth="1"/>
    <col min="8201" max="8201" width="17.140625" style="1" customWidth="1"/>
    <col min="8202" max="8202" width="8.7109375" style="1" customWidth="1"/>
    <col min="8203" max="8203" width="8.42578125" style="1" customWidth="1"/>
    <col min="8204" max="8448" width="8.7109375" style="1"/>
    <col min="8449" max="8449" width="3.5703125" style="1" customWidth="1"/>
    <col min="8450" max="8450" width="18" style="1" customWidth="1"/>
    <col min="8451" max="8451" width="8.7109375" style="1" customWidth="1"/>
    <col min="8452" max="8452" width="13.85546875" style="1" customWidth="1"/>
    <col min="8453" max="8453" width="8.85546875" style="1" customWidth="1"/>
    <col min="8454" max="8454" width="6.42578125" style="1" customWidth="1"/>
    <col min="8455" max="8455" width="8.5703125" style="1" customWidth="1"/>
    <col min="8456" max="8456" width="6.42578125" style="1" customWidth="1"/>
    <col min="8457" max="8457" width="17.140625" style="1" customWidth="1"/>
    <col min="8458" max="8458" width="8.7109375" style="1" customWidth="1"/>
    <col min="8459" max="8459" width="8.42578125" style="1" customWidth="1"/>
    <col min="8460" max="8704" width="8.7109375" style="1"/>
    <col min="8705" max="8705" width="3.5703125" style="1" customWidth="1"/>
    <col min="8706" max="8706" width="18" style="1" customWidth="1"/>
    <col min="8707" max="8707" width="8.7109375" style="1" customWidth="1"/>
    <col min="8708" max="8708" width="13.85546875" style="1" customWidth="1"/>
    <col min="8709" max="8709" width="8.85546875" style="1" customWidth="1"/>
    <col min="8710" max="8710" width="6.42578125" style="1" customWidth="1"/>
    <col min="8711" max="8711" width="8.5703125" style="1" customWidth="1"/>
    <col min="8712" max="8712" width="6.42578125" style="1" customWidth="1"/>
    <col min="8713" max="8713" width="17.140625" style="1" customWidth="1"/>
    <col min="8714" max="8714" width="8.7109375" style="1" customWidth="1"/>
    <col min="8715" max="8715" width="8.42578125" style="1" customWidth="1"/>
    <col min="8716" max="8960" width="8.7109375" style="1"/>
    <col min="8961" max="8961" width="3.5703125" style="1" customWidth="1"/>
    <col min="8962" max="8962" width="18" style="1" customWidth="1"/>
    <col min="8963" max="8963" width="8.7109375" style="1" customWidth="1"/>
    <col min="8964" max="8964" width="13.85546875" style="1" customWidth="1"/>
    <col min="8965" max="8965" width="8.85546875" style="1" customWidth="1"/>
    <col min="8966" max="8966" width="6.42578125" style="1" customWidth="1"/>
    <col min="8967" max="8967" width="8.5703125" style="1" customWidth="1"/>
    <col min="8968" max="8968" width="6.42578125" style="1" customWidth="1"/>
    <col min="8969" max="8969" width="17.140625" style="1" customWidth="1"/>
    <col min="8970" max="8970" width="8.7109375" style="1" customWidth="1"/>
    <col min="8971" max="8971" width="8.42578125" style="1" customWidth="1"/>
    <col min="8972" max="9216" width="8.7109375" style="1"/>
    <col min="9217" max="9217" width="3.5703125" style="1" customWidth="1"/>
    <col min="9218" max="9218" width="18" style="1" customWidth="1"/>
    <col min="9219" max="9219" width="8.7109375" style="1" customWidth="1"/>
    <col min="9220" max="9220" width="13.85546875" style="1" customWidth="1"/>
    <col min="9221" max="9221" width="8.85546875" style="1" customWidth="1"/>
    <col min="9222" max="9222" width="6.42578125" style="1" customWidth="1"/>
    <col min="9223" max="9223" width="8.5703125" style="1" customWidth="1"/>
    <col min="9224" max="9224" width="6.42578125" style="1" customWidth="1"/>
    <col min="9225" max="9225" width="17.140625" style="1" customWidth="1"/>
    <col min="9226" max="9226" width="8.7109375" style="1" customWidth="1"/>
    <col min="9227" max="9227" width="8.42578125" style="1" customWidth="1"/>
    <col min="9228" max="9472" width="8.7109375" style="1"/>
    <col min="9473" max="9473" width="3.5703125" style="1" customWidth="1"/>
    <col min="9474" max="9474" width="18" style="1" customWidth="1"/>
    <col min="9475" max="9475" width="8.7109375" style="1" customWidth="1"/>
    <col min="9476" max="9476" width="13.85546875" style="1" customWidth="1"/>
    <col min="9477" max="9477" width="8.85546875" style="1" customWidth="1"/>
    <col min="9478" max="9478" width="6.42578125" style="1" customWidth="1"/>
    <col min="9479" max="9479" width="8.5703125" style="1" customWidth="1"/>
    <col min="9480" max="9480" width="6.42578125" style="1" customWidth="1"/>
    <col min="9481" max="9481" width="17.140625" style="1" customWidth="1"/>
    <col min="9482" max="9482" width="8.7109375" style="1" customWidth="1"/>
    <col min="9483" max="9483" width="8.42578125" style="1" customWidth="1"/>
    <col min="9484" max="9728" width="8.7109375" style="1"/>
    <col min="9729" max="9729" width="3.5703125" style="1" customWidth="1"/>
    <col min="9730" max="9730" width="18" style="1" customWidth="1"/>
    <col min="9731" max="9731" width="8.7109375" style="1" customWidth="1"/>
    <col min="9732" max="9732" width="13.85546875" style="1" customWidth="1"/>
    <col min="9733" max="9733" width="8.85546875" style="1" customWidth="1"/>
    <col min="9734" max="9734" width="6.42578125" style="1" customWidth="1"/>
    <col min="9735" max="9735" width="8.5703125" style="1" customWidth="1"/>
    <col min="9736" max="9736" width="6.42578125" style="1" customWidth="1"/>
    <col min="9737" max="9737" width="17.140625" style="1" customWidth="1"/>
    <col min="9738" max="9738" width="8.7109375" style="1" customWidth="1"/>
    <col min="9739" max="9739" width="8.42578125" style="1" customWidth="1"/>
    <col min="9740" max="9984" width="8.7109375" style="1"/>
    <col min="9985" max="9985" width="3.5703125" style="1" customWidth="1"/>
    <col min="9986" max="9986" width="18" style="1" customWidth="1"/>
    <col min="9987" max="9987" width="8.7109375" style="1" customWidth="1"/>
    <col min="9988" max="9988" width="13.85546875" style="1" customWidth="1"/>
    <col min="9989" max="9989" width="8.85546875" style="1" customWidth="1"/>
    <col min="9990" max="9990" width="6.42578125" style="1" customWidth="1"/>
    <col min="9991" max="9991" width="8.5703125" style="1" customWidth="1"/>
    <col min="9992" max="9992" width="6.42578125" style="1" customWidth="1"/>
    <col min="9993" max="9993" width="17.140625" style="1" customWidth="1"/>
    <col min="9994" max="9994" width="8.7109375" style="1" customWidth="1"/>
    <col min="9995" max="9995" width="8.42578125" style="1" customWidth="1"/>
    <col min="9996" max="10240" width="8.7109375" style="1"/>
    <col min="10241" max="10241" width="3.5703125" style="1" customWidth="1"/>
    <col min="10242" max="10242" width="18" style="1" customWidth="1"/>
    <col min="10243" max="10243" width="8.7109375" style="1" customWidth="1"/>
    <col min="10244" max="10244" width="13.85546875" style="1" customWidth="1"/>
    <col min="10245" max="10245" width="8.85546875" style="1" customWidth="1"/>
    <col min="10246" max="10246" width="6.42578125" style="1" customWidth="1"/>
    <col min="10247" max="10247" width="8.5703125" style="1" customWidth="1"/>
    <col min="10248" max="10248" width="6.42578125" style="1" customWidth="1"/>
    <col min="10249" max="10249" width="17.140625" style="1" customWidth="1"/>
    <col min="10250" max="10250" width="8.7109375" style="1" customWidth="1"/>
    <col min="10251" max="10251" width="8.42578125" style="1" customWidth="1"/>
    <col min="10252" max="10496" width="8.7109375" style="1"/>
    <col min="10497" max="10497" width="3.5703125" style="1" customWidth="1"/>
    <col min="10498" max="10498" width="18" style="1" customWidth="1"/>
    <col min="10499" max="10499" width="8.7109375" style="1" customWidth="1"/>
    <col min="10500" max="10500" width="13.85546875" style="1" customWidth="1"/>
    <col min="10501" max="10501" width="8.85546875" style="1" customWidth="1"/>
    <col min="10502" max="10502" width="6.42578125" style="1" customWidth="1"/>
    <col min="10503" max="10503" width="8.5703125" style="1" customWidth="1"/>
    <col min="10504" max="10504" width="6.42578125" style="1" customWidth="1"/>
    <col min="10505" max="10505" width="17.140625" style="1" customWidth="1"/>
    <col min="10506" max="10506" width="8.7109375" style="1" customWidth="1"/>
    <col min="10507" max="10507" width="8.42578125" style="1" customWidth="1"/>
    <col min="10508" max="10752" width="8.7109375" style="1"/>
    <col min="10753" max="10753" width="3.5703125" style="1" customWidth="1"/>
    <col min="10754" max="10754" width="18" style="1" customWidth="1"/>
    <col min="10755" max="10755" width="8.7109375" style="1" customWidth="1"/>
    <col min="10756" max="10756" width="13.85546875" style="1" customWidth="1"/>
    <col min="10757" max="10757" width="8.85546875" style="1" customWidth="1"/>
    <col min="10758" max="10758" width="6.42578125" style="1" customWidth="1"/>
    <col min="10759" max="10759" width="8.5703125" style="1" customWidth="1"/>
    <col min="10760" max="10760" width="6.42578125" style="1" customWidth="1"/>
    <col min="10761" max="10761" width="17.140625" style="1" customWidth="1"/>
    <col min="10762" max="10762" width="8.7109375" style="1" customWidth="1"/>
    <col min="10763" max="10763" width="8.42578125" style="1" customWidth="1"/>
    <col min="10764" max="11008" width="8.7109375" style="1"/>
    <col min="11009" max="11009" width="3.5703125" style="1" customWidth="1"/>
    <col min="11010" max="11010" width="18" style="1" customWidth="1"/>
    <col min="11011" max="11011" width="8.7109375" style="1" customWidth="1"/>
    <col min="11012" max="11012" width="13.85546875" style="1" customWidth="1"/>
    <col min="11013" max="11013" width="8.85546875" style="1" customWidth="1"/>
    <col min="11014" max="11014" width="6.42578125" style="1" customWidth="1"/>
    <col min="11015" max="11015" width="8.5703125" style="1" customWidth="1"/>
    <col min="11016" max="11016" width="6.42578125" style="1" customWidth="1"/>
    <col min="11017" max="11017" width="17.140625" style="1" customWidth="1"/>
    <col min="11018" max="11018" width="8.7109375" style="1" customWidth="1"/>
    <col min="11019" max="11019" width="8.42578125" style="1" customWidth="1"/>
    <col min="11020" max="11264" width="8.7109375" style="1"/>
    <col min="11265" max="11265" width="3.5703125" style="1" customWidth="1"/>
    <col min="11266" max="11266" width="18" style="1" customWidth="1"/>
    <col min="11267" max="11267" width="8.7109375" style="1" customWidth="1"/>
    <col min="11268" max="11268" width="13.85546875" style="1" customWidth="1"/>
    <col min="11269" max="11269" width="8.85546875" style="1" customWidth="1"/>
    <col min="11270" max="11270" width="6.42578125" style="1" customWidth="1"/>
    <col min="11271" max="11271" width="8.5703125" style="1" customWidth="1"/>
    <col min="11272" max="11272" width="6.42578125" style="1" customWidth="1"/>
    <col min="11273" max="11273" width="17.140625" style="1" customWidth="1"/>
    <col min="11274" max="11274" width="8.7109375" style="1" customWidth="1"/>
    <col min="11275" max="11275" width="8.42578125" style="1" customWidth="1"/>
    <col min="11276" max="11520" width="8.7109375" style="1"/>
    <col min="11521" max="11521" width="3.5703125" style="1" customWidth="1"/>
    <col min="11522" max="11522" width="18" style="1" customWidth="1"/>
    <col min="11523" max="11523" width="8.7109375" style="1" customWidth="1"/>
    <col min="11524" max="11524" width="13.85546875" style="1" customWidth="1"/>
    <col min="11525" max="11525" width="8.85546875" style="1" customWidth="1"/>
    <col min="11526" max="11526" width="6.42578125" style="1" customWidth="1"/>
    <col min="11527" max="11527" width="8.5703125" style="1" customWidth="1"/>
    <col min="11528" max="11528" width="6.42578125" style="1" customWidth="1"/>
    <col min="11529" max="11529" width="17.140625" style="1" customWidth="1"/>
    <col min="11530" max="11530" width="8.7109375" style="1" customWidth="1"/>
    <col min="11531" max="11531" width="8.42578125" style="1" customWidth="1"/>
    <col min="11532" max="11776" width="8.7109375" style="1"/>
    <col min="11777" max="11777" width="3.5703125" style="1" customWidth="1"/>
    <col min="11778" max="11778" width="18" style="1" customWidth="1"/>
    <col min="11779" max="11779" width="8.7109375" style="1" customWidth="1"/>
    <col min="11780" max="11780" width="13.85546875" style="1" customWidth="1"/>
    <col min="11781" max="11781" width="8.85546875" style="1" customWidth="1"/>
    <col min="11782" max="11782" width="6.42578125" style="1" customWidth="1"/>
    <col min="11783" max="11783" width="8.5703125" style="1" customWidth="1"/>
    <col min="11784" max="11784" width="6.42578125" style="1" customWidth="1"/>
    <col min="11785" max="11785" width="17.140625" style="1" customWidth="1"/>
    <col min="11786" max="11786" width="8.7109375" style="1" customWidth="1"/>
    <col min="11787" max="11787" width="8.42578125" style="1" customWidth="1"/>
    <col min="11788" max="12032" width="8.7109375" style="1"/>
    <col min="12033" max="12033" width="3.5703125" style="1" customWidth="1"/>
    <col min="12034" max="12034" width="18" style="1" customWidth="1"/>
    <col min="12035" max="12035" width="8.7109375" style="1" customWidth="1"/>
    <col min="12036" max="12036" width="13.85546875" style="1" customWidth="1"/>
    <col min="12037" max="12037" width="8.85546875" style="1" customWidth="1"/>
    <col min="12038" max="12038" width="6.42578125" style="1" customWidth="1"/>
    <col min="12039" max="12039" width="8.5703125" style="1" customWidth="1"/>
    <col min="12040" max="12040" width="6.42578125" style="1" customWidth="1"/>
    <col min="12041" max="12041" width="17.140625" style="1" customWidth="1"/>
    <col min="12042" max="12042" width="8.7109375" style="1" customWidth="1"/>
    <col min="12043" max="12043" width="8.42578125" style="1" customWidth="1"/>
    <col min="12044" max="12288" width="8.7109375" style="1"/>
    <col min="12289" max="12289" width="3.5703125" style="1" customWidth="1"/>
    <col min="12290" max="12290" width="18" style="1" customWidth="1"/>
    <col min="12291" max="12291" width="8.7109375" style="1" customWidth="1"/>
    <col min="12292" max="12292" width="13.85546875" style="1" customWidth="1"/>
    <col min="12293" max="12293" width="8.85546875" style="1" customWidth="1"/>
    <col min="12294" max="12294" width="6.42578125" style="1" customWidth="1"/>
    <col min="12295" max="12295" width="8.5703125" style="1" customWidth="1"/>
    <col min="12296" max="12296" width="6.42578125" style="1" customWidth="1"/>
    <col min="12297" max="12297" width="17.140625" style="1" customWidth="1"/>
    <col min="12298" max="12298" width="8.7109375" style="1" customWidth="1"/>
    <col min="12299" max="12299" width="8.42578125" style="1" customWidth="1"/>
    <col min="12300" max="12544" width="8.7109375" style="1"/>
    <col min="12545" max="12545" width="3.5703125" style="1" customWidth="1"/>
    <col min="12546" max="12546" width="18" style="1" customWidth="1"/>
    <col min="12547" max="12547" width="8.7109375" style="1" customWidth="1"/>
    <col min="12548" max="12548" width="13.85546875" style="1" customWidth="1"/>
    <col min="12549" max="12549" width="8.85546875" style="1" customWidth="1"/>
    <col min="12550" max="12550" width="6.42578125" style="1" customWidth="1"/>
    <col min="12551" max="12551" width="8.5703125" style="1" customWidth="1"/>
    <col min="12552" max="12552" width="6.42578125" style="1" customWidth="1"/>
    <col min="12553" max="12553" width="17.140625" style="1" customWidth="1"/>
    <col min="12554" max="12554" width="8.7109375" style="1" customWidth="1"/>
    <col min="12555" max="12555" width="8.42578125" style="1" customWidth="1"/>
    <col min="12556" max="12800" width="8.7109375" style="1"/>
    <col min="12801" max="12801" width="3.5703125" style="1" customWidth="1"/>
    <col min="12802" max="12802" width="18" style="1" customWidth="1"/>
    <col min="12803" max="12803" width="8.7109375" style="1" customWidth="1"/>
    <col min="12804" max="12804" width="13.85546875" style="1" customWidth="1"/>
    <col min="12805" max="12805" width="8.85546875" style="1" customWidth="1"/>
    <col min="12806" max="12806" width="6.42578125" style="1" customWidth="1"/>
    <col min="12807" max="12807" width="8.5703125" style="1" customWidth="1"/>
    <col min="12808" max="12808" width="6.42578125" style="1" customWidth="1"/>
    <col min="12809" max="12809" width="17.140625" style="1" customWidth="1"/>
    <col min="12810" max="12810" width="8.7109375" style="1" customWidth="1"/>
    <col min="12811" max="12811" width="8.42578125" style="1" customWidth="1"/>
    <col min="12812" max="13056" width="8.7109375" style="1"/>
    <col min="13057" max="13057" width="3.5703125" style="1" customWidth="1"/>
    <col min="13058" max="13058" width="18" style="1" customWidth="1"/>
    <col min="13059" max="13059" width="8.7109375" style="1" customWidth="1"/>
    <col min="13060" max="13060" width="13.85546875" style="1" customWidth="1"/>
    <col min="13061" max="13061" width="8.85546875" style="1" customWidth="1"/>
    <col min="13062" max="13062" width="6.42578125" style="1" customWidth="1"/>
    <col min="13063" max="13063" width="8.5703125" style="1" customWidth="1"/>
    <col min="13064" max="13064" width="6.42578125" style="1" customWidth="1"/>
    <col min="13065" max="13065" width="17.140625" style="1" customWidth="1"/>
    <col min="13066" max="13066" width="8.7109375" style="1" customWidth="1"/>
    <col min="13067" max="13067" width="8.42578125" style="1" customWidth="1"/>
    <col min="13068" max="13312" width="8.7109375" style="1"/>
    <col min="13313" max="13313" width="3.5703125" style="1" customWidth="1"/>
    <col min="13314" max="13314" width="18" style="1" customWidth="1"/>
    <col min="13315" max="13315" width="8.7109375" style="1" customWidth="1"/>
    <col min="13316" max="13316" width="13.85546875" style="1" customWidth="1"/>
    <col min="13317" max="13317" width="8.85546875" style="1" customWidth="1"/>
    <col min="13318" max="13318" width="6.42578125" style="1" customWidth="1"/>
    <col min="13319" max="13319" width="8.5703125" style="1" customWidth="1"/>
    <col min="13320" max="13320" width="6.42578125" style="1" customWidth="1"/>
    <col min="13321" max="13321" width="17.140625" style="1" customWidth="1"/>
    <col min="13322" max="13322" width="8.7109375" style="1" customWidth="1"/>
    <col min="13323" max="13323" width="8.42578125" style="1" customWidth="1"/>
    <col min="13324" max="13568" width="8.7109375" style="1"/>
    <col min="13569" max="13569" width="3.5703125" style="1" customWidth="1"/>
    <col min="13570" max="13570" width="18" style="1" customWidth="1"/>
    <col min="13571" max="13571" width="8.7109375" style="1" customWidth="1"/>
    <col min="13572" max="13572" width="13.85546875" style="1" customWidth="1"/>
    <col min="13573" max="13573" width="8.85546875" style="1" customWidth="1"/>
    <col min="13574" max="13574" width="6.42578125" style="1" customWidth="1"/>
    <col min="13575" max="13575" width="8.5703125" style="1" customWidth="1"/>
    <col min="13576" max="13576" width="6.42578125" style="1" customWidth="1"/>
    <col min="13577" max="13577" width="17.140625" style="1" customWidth="1"/>
    <col min="13578" max="13578" width="8.7109375" style="1" customWidth="1"/>
    <col min="13579" max="13579" width="8.42578125" style="1" customWidth="1"/>
    <col min="13580" max="13824" width="8.7109375" style="1"/>
    <col min="13825" max="13825" width="3.5703125" style="1" customWidth="1"/>
    <col min="13826" max="13826" width="18" style="1" customWidth="1"/>
    <col min="13827" max="13827" width="8.7109375" style="1" customWidth="1"/>
    <col min="13828" max="13828" width="13.85546875" style="1" customWidth="1"/>
    <col min="13829" max="13829" width="8.85546875" style="1" customWidth="1"/>
    <col min="13830" max="13830" width="6.42578125" style="1" customWidth="1"/>
    <col min="13831" max="13831" width="8.5703125" style="1" customWidth="1"/>
    <col min="13832" max="13832" width="6.42578125" style="1" customWidth="1"/>
    <col min="13833" max="13833" width="17.140625" style="1" customWidth="1"/>
    <col min="13834" max="13834" width="8.7109375" style="1" customWidth="1"/>
    <col min="13835" max="13835" width="8.42578125" style="1" customWidth="1"/>
    <col min="13836" max="14080" width="8.7109375" style="1"/>
    <col min="14081" max="14081" width="3.5703125" style="1" customWidth="1"/>
    <col min="14082" max="14082" width="18" style="1" customWidth="1"/>
    <col min="14083" max="14083" width="8.7109375" style="1" customWidth="1"/>
    <col min="14084" max="14084" width="13.85546875" style="1" customWidth="1"/>
    <col min="14085" max="14085" width="8.85546875" style="1" customWidth="1"/>
    <col min="14086" max="14086" width="6.42578125" style="1" customWidth="1"/>
    <col min="14087" max="14087" width="8.5703125" style="1" customWidth="1"/>
    <col min="14088" max="14088" width="6.42578125" style="1" customWidth="1"/>
    <col min="14089" max="14089" width="17.140625" style="1" customWidth="1"/>
    <col min="14090" max="14090" width="8.7109375" style="1" customWidth="1"/>
    <col min="14091" max="14091" width="8.42578125" style="1" customWidth="1"/>
    <col min="14092" max="14336" width="8.7109375" style="1"/>
    <col min="14337" max="14337" width="3.5703125" style="1" customWidth="1"/>
    <col min="14338" max="14338" width="18" style="1" customWidth="1"/>
    <col min="14339" max="14339" width="8.7109375" style="1" customWidth="1"/>
    <col min="14340" max="14340" width="13.85546875" style="1" customWidth="1"/>
    <col min="14341" max="14341" width="8.85546875" style="1" customWidth="1"/>
    <col min="14342" max="14342" width="6.42578125" style="1" customWidth="1"/>
    <col min="14343" max="14343" width="8.5703125" style="1" customWidth="1"/>
    <col min="14344" max="14344" width="6.42578125" style="1" customWidth="1"/>
    <col min="14345" max="14345" width="17.140625" style="1" customWidth="1"/>
    <col min="14346" max="14346" width="8.7109375" style="1" customWidth="1"/>
    <col min="14347" max="14347" width="8.42578125" style="1" customWidth="1"/>
    <col min="14348" max="14592" width="8.7109375" style="1"/>
    <col min="14593" max="14593" width="3.5703125" style="1" customWidth="1"/>
    <col min="14594" max="14594" width="18" style="1" customWidth="1"/>
    <col min="14595" max="14595" width="8.7109375" style="1" customWidth="1"/>
    <col min="14596" max="14596" width="13.85546875" style="1" customWidth="1"/>
    <col min="14597" max="14597" width="8.85546875" style="1" customWidth="1"/>
    <col min="14598" max="14598" width="6.42578125" style="1" customWidth="1"/>
    <col min="14599" max="14599" width="8.5703125" style="1" customWidth="1"/>
    <col min="14600" max="14600" width="6.42578125" style="1" customWidth="1"/>
    <col min="14601" max="14601" width="17.140625" style="1" customWidth="1"/>
    <col min="14602" max="14602" width="8.7109375" style="1" customWidth="1"/>
    <col min="14603" max="14603" width="8.42578125" style="1" customWidth="1"/>
    <col min="14604" max="14848" width="8.7109375" style="1"/>
    <col min="14849" max="14849" width="3.5703125" style="1" customWidth="1"/>
    <col min="14850" max="14850" width="18" style="1" customWidth="1"/>
    <col min="14851" max="14851" width="8.7109375" style="1" customWidth="1"/>
    <col min="14852" max="14852" width="13.85546875" style="1" customWidth="1"/>
    <col min="14853" max="14853" width="8.85546875" style="1" customWidth="1"/>
    <col min="14854" max="14854" width="6.42578125" style="1" customWidth="1"/>
    <col min="14855" max="14855" width="8.5703125" style="1" customWidth="1"/>
    <col min="14856" max="14856" width="6.42578125" style="1" customWidth="1"/>
    <col min="14857" max="14857" width="17.140625" style="1" customWidth="1"/>
    <col min="14858" max="14858" width="8.7109375" style="1" customWidth="1"/>
    <col min="14859" max="14859" width="8.42578125" style="1" customWidth="1"/>
    <col min="14860" max="15104" width="8.7109375" style="1"/>
    <col min="15105" max="15105" width="3.5703125" style="1" customWidth="1"/>
    <col min="15106" max="15106" width="18" style="1" customWidth="1"/>
    <col min="15107" max="15107" width="8.7109375" style="1" customWidth="1"/>
    <col min="15108" max="15108" width="13.85546875" style="1" customWidth="1"/>
    <col min="15109" max="15109" width="8.85546875" style="1" customWidth="1"/>
    <col min="15110" max="15110" width="6.42578125" style="1" customWidth="1"/>
    <col min="15111" max="15111" width="8.5703125" style="1" customWidth="1"/>
    <col min="15112" max="15112" width="6.42578125" style="1" customWidth="1"/>
    <col min="15113" max="15113" width="17.140625" style="1" customWidth="1"/>
    <col min="15114" max="15114" width="8.7109375" style="1" customWidth="1"/>
    <col min="15115" max="15115" width="8.42578125" style="1" customWidth="1"/>
    <col min="15116" max="15360" width="8.7109375" style="1"/>
    <col min="15361" max="15361" width="3.5703125" style="1" customWidth="1"/>
    <col min="15362" max="15362" width="18" style="1" customWidth="1"/>
    <col min="15363" max="15363" width="8.7109375" style="1" customWidth="1"/>
    <col min="15364" max="15364" width="13.85546875" style="1" customWidth="1"/>
    <col min="15365" max="15365" width="8.85546875" style="1" customWidth="1"/>
    <col min="15366" max="15366" width="6.42578125" style="1" customWidth="1"/>
    <col min="15367" max="15367" width="8.5703125" style="1" customWidth="1"/>
    <col min="15368" max="15368" width="6.42578125" style="1" customWidth="1"/>
    <col min="15369" max="15369" width="17.140625" style="1" customWidth="1"/>
    <col min="15370" max="15370" width="8.7109375" style="1" customWidth="1"/>
    <col min="15371" max="15371" width="8.42578125" style="1" customWidth="1"/>
    <col min="15372" max="15616" width="8.7109375" style="1"/>
    <col min="15617" max="15617" width="3.5703125" style="1" customWidth="1"/>
    <col min="15618" max="15618" width="18" style="1" customWidth="1"/>
    <col min="15619" max="15619" width="8.7109375" style="1" customWidth="1"/>
    <col min="15620" max="15620" width="13.85546875" style="1" customWidth="1"/>
    <col min="15621" max="15621" width="8.85546875" style="1" customWidth="1"/>
    <col min="15622" max="15622" width="6.42578125" style="1" customWidth="1"/>
    <col min="15623" max="15623" width="8.5703125" style="1" customWidth="1"/>
    <col min="15624" max="15624" width="6.42578125" style="1" customWidth="1"/>
    <col min="15625" max="15625" width="17.140625" style="1" customWidth="1"/>
    <col min="15626" max="15626" width="8.7109375" style="1" customWidth="1"/>
    <col min="15627" max="15627" width="8.42578125" style="1" customWidth="1"/>
    <col min="15628" max="15872" width="8.7109375" style="1"/>
    <col min="15873" max="15873" width="3.5703125" style="1" customWidth="1"/>
    <col min="15874" max="15874" width="18" style="1" customWidth="1"/>
    <col min="15875" max="15875" width="8.7109375" style="1" customWidth="1"/>
    <col min="15876" max="15876" width="13.85546875" style="1" customWidth="1"/>
    <col min="15877" max="15877" width="8.85546875" style="1" customWidth="1"/>
    <col min="15878" max="15878" width="6.42578125" style="1" customWidth="1"/>
    <col min="15879" max="15879" width="8.5703125" style="1" customWidth="1"/>
    <col min="15880" max="15880" width="6.42578125" style="1" customWidth="1"/>
    <col min="15881" max="15881" width="17.140625" style="1" customWidth="1"/>
    <col min="15882" max="15882" width="8.7109375" style="1" customWidth="1"/>
    <col min="15883" max="15883" width="8.42578125" style="1" customWidth="1"/>
    <col min="15884" max="16128" width="8.7109375" style="1"/>
    <col min="16129" max="16129" width="3.5703125" style="1" customWidth="1"/>
    <col min="16130" max="16130" width="18" style="1" customWidth="1"/>
    <col min="16131" max="16131" width="8.7109375" style="1" customWidth="1"/>
    <col min="16132" max="16132" width="13.85546875" style="1" customWidth="1"/>
    <col min="16133" max="16133" width="8.85546875" style="1" customWidth="1"/>
    <col min="16134" max="16134" width="6.42578125" style="1" customWidth="1"/>
    <col min="16135" max="16135" width="8.5703125" style="1" customWidth="1"/>
    <col min="16136" max="16136" width="6.42578125" style="1" customWidth="1"/>
    <col min="16137" max="16137" width="17.140625" style="1" customWidth="1"/>
    <col min="16138" max="16138" width="8.7109375" style="1" customWidth="1"/>
    <col min="16139" max="16139" width="8.42578125" style="1" customWidth="1"/>
    <col min="16140" max="16384" width="8.7109375" style="1"/>
  </cols>
  <sheetData>
    <row r="1" spans="1:13" x14ac:dyDescent="0.5">
      <c r="A1" s="114" t="s">
        <v>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 x14ac:dyDescent="0.5">
      <c r="A2" s="114" t="s">
        <v>110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3" x14ac:dyDescent="0.5">
      <c r="A3" s="2" t="s">
        <v>67</v>
      </c>
      <c r="J3" s="170"/>
    </row>
    <row r="4" spans="1:13" x14ac:dyDescent="0.5">
      <c r="A4" s="10" t="s">
        <v>68</v>
      </c>
      <c r="B4" s="10" t="s">
        <v>3</v>
      </c>
      <c r="C4" s="171" t="s">
        <v>69</v>
      </c>
      <c r="D4" s="171" t="s">
        <v>70</v>
      </c>
      <c r="E4" s="115" t="s">
        <v>71</v>
      </c>
      <c r="F4" s="116"/>
      <c r="G4" s="116"/>
      <c r="H4" s="116"/>
      <c r="I4" s="116"/>
      <c r="J4" s="10" t="s">
        <v>72</v>
      </c>
      <c r="K4" s="10" t="s">
        <v>13</v>
      </c>
    </row>
    <row r="5" spans="1:13" x14ac:dyDescent="0.5">
      <c r="A5" s="126"/>
      <c r="B5" s="172" t="s">
        <v>73</v>
      </c>
      <c r="C5" s="173" t="s">
        <v>74</v>
      </c>
      <c r="D5" s="173" t="s">
        <v>75</v>
      </c>
      <c r="E5" s="172" t="s">
        <v>76</v>
      </c>
      <c r="F5" s="173" t="s">
        <v>13</v>
      </c>
      <c r="G5" s="174" t="s">
        <v>9</v>
      </c>
      <c r="H5" s="8" t="s">
        <v>13</v>
      </c>
      <c r="I5" s="170" t="s">
        <v>77</v>
      </c>
      <c r="J5" s="172" t="s">
        <v>78</v>
      </c>
      <c r="K5" s="172"/>
    </row>
    <row r="6" spans="1:13" x14ac:dyDescent="0.5">
      <c r="A6" s="8">
        <v>1</v>
      </c>
      <c r="B6" s="119" t="s">
        <v>79</v>
      </c>
      <c r="C6" s="121">
        <v>50000</v>
      </c>
      <c r="D6" s="9" t="s">
        <v>80</v>
      </c>
      <c r="E6" s="121">
        <v>23180</v>
      </c>
      <c r="F6" s="121">
        <v>58</v>
      </c>
      <c r="G6" s="121">
        <v>18280</v>
      </c>
      <c r="H6" s="121">
        <v>38</v>
      </c>
      <c r="I6" s="121">
        <f t="shared" ref="I6:I11" si="0">C6-E6-G6</f>
        <v>8540</v>
      </c>
      <c r="J6" s="121">
        <f>E6+G6</f>
        <v>41460</v>
      </c>
      <c r="K6" s="121">
        <f>F6+H6</f>
        <v>96</v>
      </c>
    </row>
    <row r="7" spans="1:13" x14ac:dyDescent="0.5">
      <c r="A7" s="8">
        <v>2</v>
      </c>
      <c r="B7" s="119" t="s">
        <v>81</v>
      </c>
      <c r="C7" s="121">
        <v>50000</v>
      </c>
      <c r="D7" s="9" t="s">
        <v>82</v>
      </c>
      <c r="E7" s="121">
        <v>48500</v>
      </c>
      <c r="F7" s="121">
        <v>150</v>
      </c>
      <c r="G7" s="121">
        <v>0</v>
      </c>
      <c r="H7" s="121">
        <v>0</v>
      </c>
      <c r="I7" s="121">
        <f t="shared" si="0"/>
        <v>1500</v>
      </c>
      <c r="J7" s="121">
        <f t="shared" ref="J7:J12" si="1">E7+G7</f>
        <v>48500</v>
      </c>
      <c r="K7" s="121">
        <f>F7+H7</f>
        <v>150</v>
      </c>
    </row>
    <row r="8" spans="1:13" x14ac:dyDescent="0.5">
      <c r="A8" s="8">
        <v>3</v>
      </c>
      <c r="B8" s="119" t="s">
        <v>83</v>
      </c>
      <c r="C8" s="121">
        <v>50000</v>
      </c>
      <c r="D8" s="9"/>
      <c r="E8" s="121">
        <v>0</v>
      </c>
      <c r="F8" s="121">
        <v>0</v>
      </c>
      <c r="G8" s="121">
        <v>0</v>
      </c>
      <c r="H8" s="121">
        <v>0</v>
      </c>
      <c r="I8" s="121">
        <f t="shared" si="0"/>
        <v>50000</v>
      </c>
      <c r="J8" s="121">
        <f t="shared" si="1"/>
        <v>0</v>
      </c>
      <c r="K8" s="121">
        <f>F8+H8</f>
        <v>0</v>
      </c>
    </row>
    <row r="9" spans="1:13" x14ac:dyDescent="0.5">
      <c r="A9" s="8">
        <v>4</v>
      </c>
      <c r="B9" s="119" t="s">
        <v>50</v>
      </c>
      <c r="C9" s="121">
        <v>80000</v>
      </c>
      <c r="D9" s="9" t="s">
        <v>50</v>
      </c>
      <c r="E9" s="121">
        <v>20500</v>
      </c>
      <c r="F9" s="121">
        <v>41</v>
      </c>
      <c r="G9" s="121">
        <v>0</v>
      </c>
      <c r="H9" s="121">
        <v>0</v>
      </c>
      <c r="I9" s="121">
        <f t="shared" si="0"/>
        <v>59500</v>
      </c>
      <c r="J9" s="121">
        <f t="shared" si="1"/>
        <v>20500</v>
      </c>
      <c r="K9" s="121">
        <f>F9+H9</f>
        <v>41</v>
      </c>
    </row>
    <row r="10" spans="1:13" x14ac:dyDescent="0.5">
      <c r="A10" s="8">
        <v>5</v>
      </c>
      <c r="B10" s="119" t="s">
        <v>84</v>
      </c>
      <c r="C10" s="121">
        <v>250000</v>
      </c>
      <c r="D10" s="9" t="s">
        <v>85</v>
      </c>
      <c r="E10" s="121">
        <v>2160</v>
      </c>
      <c r="F10" s="121">
        <v>1</v>
      </c>
      <c r="G10" s="121">
        <v>37620</v>
      </c>
      <c r="H10" s="121">
        <v>94</v>
      </c>
      <c r="I10" s="121">
        <f t="shared" si="0"/>
        <v>210220</v>
      </c>
      <c r="J10" s="121">
        <f t="shared" si="1"/>
        <v>39780</v>
      </c>
      <c r="K10" s="121">
        <f>F10+H10</f>
        <v>95</v>
      </c>
    </row>
    <row r="11" spans="1:13" x14ac:dyDescent="0.5">
      <c r="A11" s="8">
        <v>6</v>
      </c>
      <c r="B11" s="13" t="s">
        <v>86</v>
      </c>
      <c r="C11" s="121">
        <v>67360</v>
      </c>
      <c r="D11" s="9" t="s">
        <v>87</v>
      </c>
      <c r="E11" s="121">
        <v>13500</v>
      </c>
      <c r="F11" s="121">
        <v>12</v>
      </c>
      <c r="G11" s="121">
        <v>19600</v>
      </c>
      <c r="H11" s="121">
        <v>38</v>
      </c>
      <c r="I11" s="121">
        <f t="shared" si="0"/>
        <v>34260</v>
      </c>
      <c r="J11" s="121">
        <f t="shared" si="1"/>
        <v>33100</v>
      </c>
      <c r="K11" s="121">
        <f>F11+H11</f>
        <v>50</v>
      </c>
    </row>
    <row r="12" spans="1:13" x14ac:dyDescent="0.5">
      <c r="A12" s="70" t="s">
        <v>11</v>
      </c>
      <c r="B12" s="70"/>
      <c r="C12" s="179">
        <v>547360</v>
      </c>
      <c r="D12" s="179"/>
      <c r="E12" s="179">
        <f>E6+E7+E8+E9+E10+E11</f>
        <v>107840</v>
      </c>
      <c r="F12" s="179">
        <f>SUM(F6:F11)</f>
        <v>262</v>
      </c>
      <c r="G12" s="179">
        <f>G6+G7+G8+G9+G10+G11</f>
        <v>75500</v>
      </c>
      <c r="H12" s="179">
        <f>H6+H7+H8+H9+H10+H11</f>
        <v>170</v>
      </c>
      <c r="I12" s="179">
        <f>I6+I7+I8+I9+I10+I11</f>
        <v>364020</v>
      </c>
      <c r="J12" s="121">
        <f t="shared" si="1"/>
        <v>183340</v>
      </c>
      <c r="K12" s="179">
        <f>SUM(K6:K11)</f>
        <v>432</v>
      </c>
      <c r="M12" s="12"/>
    </row>
    <row r="13" spans="1:13" x14ac:dyDescent="0.5">
      <c r="A13" s="21"/>
      <c r="B13" s="21"/>
      <c r="C13" s="175"/>
      <c r="D13" s="175"/>
      <c r="E13" s="175"/>
      <c r="F13" s="175"/>
      <c r="G13" s="175"/>
      <c r="H13" s="175"/>
      <c r="I13" s="175"/>
      <c r="J13" s="175"/>
    </row>
    <row r="14" spans="1:13" x14ac:dyDescent="0.5">
      <c r="A14" s="2" t="s">
        <v>88</v>
      </c>
    </row>
    <row r="15" spans="1:13" x14ac:dyDescent="0.5">
      <c r="A15" s="10" t="s">
        <v>68</v>
      </c>
      <c r="B15" s="10" t="s">
        <v>89</v>
      </c>
      <c r="C15" s="117" t="s">
        <v>90</v>
      </c>
      <c r="D15" s="117"/>
      <c r="E15" s="117" t="s">
        <v>71</v>
      </c>
      <c r="F15" s="117"/>
      <c r="G15" s="117"/>
      <c r="H15" s="117"/>
      <c r="I15" s="117"/>
      <c r="J15" s="10" t="s">
        <v>72</v>
      </c>
      <c r="K15" s="10" t="s">
        <v>13</v>
      </c>
    </row>
    <row r="16" spans="1:13" x14ac:dyDescent="0.5">
      <c r="A16" s="176"/>
      <c r="B16" s="172" t="s">
        <v>91</v>
      </c>
      <c r="C16" s="8" t="s">
        <v>92</v>
      </c>
      <c r="D16" s="8" t="s">
        <v>93</v>
      </c>
      <c r="E16" s="8" t="s">
        <v>76</v>
      </c>
      <c r="F16" s="8" t="s">
        <v>13</v>
      </c>
      <c r="G16" s="8" t="s">
        <v>9</v>
      </c>
      <c r="H16" s="8" t="s">
        <v>13</v>
      </c>
      <c r="I16" s="8" t="s">
        <v>94</v>
      </c>
      <c r="J16" s="172" t="s">
        <v>78</v>
      </c>
      <c r="K16" s="172"/>
    </row>
    <row r="17" spans="1:13" x14ac:dyDescent="0.5">
      <c r="A17" s="13"/>
      <c r="B17" s="13"/>
      <c r="C17" s="121">
        <v>50000</v>
      </c>
      <c r="D17" s="121"/>
      <c r="E17" s="121"/>
      <c r="F17" s="121"/>
      <c r="G17" s="121"/>
      <c r="H17" s="121"/>
      <c r="I17" s="121"/>
      <c r="J17" s="121"/>
      <c r="K17" s="120"/>
    </row>
    <row r="18" spans="1:13" x14ac:dyDescent="0.5">
      <c r="A18" s="8">
        <v>1</v>
      </c>
      <c r="B18" s="13" t="s">
        <v>80</v>
      </c>
      <c r="C18" s="121"/>
      <c r="D18" s="121"/>
      <c r="E18" s="121">
        <v>28400</v>
      </c>
      <c r="F18" s="121">
        <v>95</v>
      </c>
      <c r="G18" s="121">
        <v>20700</v>
      </c>
      <c r="H18" s="121">
        <v>69</v>
      </c>
      <c r="I18" s="121"/>
      <c r="J18" s="121">
        <f>E18+G18</f>
        <v>49100</v>
      </c>
      <c r="K18" s="121">
        <v>164</v>
      </c>
    </row>
    <row r="19" spans="1:13" x14ac:dyDescent="0.5">
      <c r="A19" s="8">
        <v>2</v>
      </c>
      <c r="B19" s="13" t="s">
        <v>82</v>
      </c>
      <c r="C19" s="121"/>
      <c r="D19" s="121"/>
      <c r="E19" s="121"/>
      <c r="F19" s="121"/>
      <c r="G19" s="121">
        <v>900</v>
      </c>
      <c r="H19" s="121">
        <v>3</v>
      </c>
      <c r="I19" s="121"/>
      <c r="J19" s="121">
        <f>E19+G19</f>
        <v>900</v>
      </c>
      <c r="K19" s="121">
        <v>3</v>
      </c>
    </row>
    <row r="20" spans="1:13" x14ac:dyDescent="0.5">
      <c r="A20" s="8">
        <v>3</v>
      </c>
      <c r="B20" s="13" t="s">
        <v>95</v>
      </c>
      <c r="C20" s="121"/>
      <c r="D20" s="121"/>
      <c r="E20" s="121"/>
      <c r="F20" s="121"/>
      <c r="G20" s="121"/>
      <c r="H20" s="121"/>
      <c r="I20" s="121"/>
      <c r="J20" s="121"/>
      <c r="K20" s="120"/>
    </row>
    <row r="21" spans="1:13" x14ac:dyDescent="0.5">
      <c r="A21" s="70" t="s">
        <v>11</v>
      </c>
      <c r="B21" s="70"/>
      <c r="C21" s="179">
        <v>50000</v>
      </c>
      <c r="D21" s="179"/>
      <c r="E21" s="179">
        <v>28400</v>
      </c>
      <c r="F21" s="179">
        <f>F18+F19+F20</f>
        <v>95</v>
      </c>
      <c r="G21" s="179">
        <f>G18+G19+G20</f>
        <v>21600</v>
      </c>
      <c r="H21" s="179">
        <f>H18+H19+H20</f>
        <v>72</v>
      </c>
      <c r="I21" s="179">
        <f>C17-E18-G18-E19-G19-E20-G20</f>
        <v>0</v>
      </c>
      <c r="J21" s="121">
        <v>50000</v>
      </c>
      <c r="K21" s="179">
        <f>K18+K19+K20</f>
        <v>167</v>
      </c>
      <c r="M21" s="12"/>
    </row>
    <row r="23" spans="1:13" x14ac:dyDescent="0.5">
      <c r="A23" s="2" t="s">
        <v>96</v>
      </c>
    </row>
    <row r="24" spans="1:13" x14ac:dyDescent="0.5">
      <c r="A24" s="10" t="s">
        <v>68</v>
      </c>
      <c r="B24" s="10" t="s">
        <v>89</v>
      </c>
      <c r="C24" s="117" t="s">
        <v>90</v>
      </c>
      <c r="D24" s="117"/>
      <c r="E24" s="117" t="s">
        <v>71</v>
      </c>
      <c r="F24" s="117"/>
      <c r="G24" s="117"/>
      <c r="H24" s="117"/>
      <c r="I24" s="117"/>
      <c r="J24" s="10" t="s">
        <v>72</v>
      </c>
      <c r="K24" s="10" t="s">
        <v>13</v>
      </c>
    </row>
    <row r="25" spans="1:13" x14ac:dyDescent="0.5">
      <c r="A25" s="172"/>
      <c r="B25" s="172" t="s">
        <v>91</v>
      </c>
      <c r="C25" s="8" t="s">
        <v>22</v>
      </c>
      <c r="D25" s="8" t="s">
        <v>97</v>
      </c>
      <c r="E25" s="8" t="s">
        <v>76</v>
      </c>
      <c r="F25" s="8" t="s">
        <v>13</v>
      </c>
      <c r="G25" s="8" t="s">
        <v>9</v>
      </c>
      <c r="H25" s="8" t="s">
        <v>13</v>
      </c>
      <c r="I25" s="8" t="s">
        <v>98</v>
      </c>
      <c r="J25" s="172" t="s">
        <v>78</v>
      </c>
      <c r="K25" s="172"/>
    </row>
    <row r="26" spans="1:13" x14ac:dyDescent="0.5">
      <c r="A26" s="13"/>
      <c r="B26" s="13"/>
      <c r="C26" s="121">
        <v>10000</v>
      </c>
      <c r="D26" s="121"/>
      <c r="E26" s="121"/>
      <c r="F26" s="121"/>
      <c r="G26" s="121"/>
      <c r="H26" s="121"/>
      <c r="I26" s="121"/>
      <c r="J26" s="121"/>
      <c r="K26" s="120"/>
    </row>
    <row r="27" spans="1:13" x14ac:dyDescent="0.5">
      <c r="A27" s="8">
        <v>1</v>
      </c>
      <c r="B27" s="13" t="s">
        <v>80</v>
      </c>
      <c r="C27" s="121"/>
      <c r="D27" s="121"/>
      <c r="E27" s="121">
        <v>6420</v>
      </c>
      <c r="F27" s="121">
        <v>15</v>
      </c>
      <c r="G27" s="121">
        <v>3590</v>
      </c>
      <c r="H27" s="121">
        <v>18</v>
      </c>
      <c r="I27" s="121"/>
      <c r="J27" s="121">
        <f>E27+G27</f>
        <v>10010</v>
      </c>
      <c r="K27" s="121">
        <v>33</v>
      </c>
    </row>
    <row r="28" spans="1:13" x14ac:dyDescent="0.5">
      <c r="A28" s="8">
        <v>2</v>
      </c>
      <c r="B28" s="13" t="s">
        <v>82</v>
      </c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3" x14ac:dyDescent="0.5">
      <c r="A29" s="8">
        <v>3</v>
      </c>
      <c r="B29" s="13" t="s">
        <v>95</v>
      </c>
      <c r="C29" s="121"/>
      <c r="D29" s="121"/>
      <c r="E29" s="121"/>
      <c r="F29" s="121"/>
      <c r="G29" s="121"/>
      <c r="H29" s="121"/>
      <c r="I29" s="121"/>
      <c r="J29" s="121"/>
      <c r="K29" s="120"/>
    </row>
    <row r="30" spans="1:13" x14ac:dyDescent="0.5">
      <c r="A30" s="70" t="s">
        <v>11</v>
      </c>
      <c r="B30" s="70"/>
      <c r="C30" s="179">
        <f>SUM(C26:C29)</f>
        <v>10000</v>
      </c>
      <c r="D30" s="179"/>
      <c r="E30" s="179">
        <v>6420</v>
      </c>
      <c r="F30" s="179">
        <v>15</v>
      </c>
      <c r="G30" s="179">
        <f>G27+G28+G29</f>
        <v>3590</v>
      </c>
      <c r="H30" s="179">
        <v>18</v>
      </c>
      <c r="I30" s="179">
        <v>0</v>
      </c>
      <c r="J30" s="179">
        <f>J27+J28+J29</f>
        <v>10010</v>
      </c>
      <c r="K30" s="179">
        <v>33</v>
      </c>
    </row>
    <row r="33" spans="2:14" x14ac:dyDescent="0.5">
      <c r="F33" s="114" t="s">
        <v>99</v>
      </c>
      <c r="G33" s="114"/>
      <c r="H33" s="114"/>
      <c r="L33" s="1" t="s">
        <v>100</v>
      </c>
    </row>
    <row r="34" spans="2:14" x14ac:dyDescent="0.5">
      <c r="E34" s="1" t="s">
        <v>101</v>
      </c>
      <c r="F34" s="114" t="s">
        <v>102</v>
      </c>
      <c r="G34" s="114"/>
      <c r="H34" s="114"/>
    </row>
    <row r="35" spans="2:14" x14ac:dyDescent="0.5">
      <c r="E35" s="1" t="s">
        <v>103</v>
      </c>
      <c r="F35" s="114" t="s">
        <v>104</v>
      </c>
      <c r="G35" s="114"/>
      <c r="H35" s="114"/>
    </row>
    <row r="36" spans="2:14" x14ac:dyDescent="0.5">
      <c r="E36" s="178" t="s">
        <v>111</v>
      </c>
      <c r="F36" s="178"/>
      <c r="G36" s="178"/>
      <c r="H36" s="178"/>
      <c r="I36" s="178"/>
      <c r="N36" s="1" t="s">
        <v>105</v>
      </c>
    </row>
    <row r="37" spans="2:14" x14ac:dyDescent="0.5">
      <c r="B37" s="169"/>
    </row>
  </sheetData>
  <mergeCells count="14">
    <mergeCell ref="F35:H35"/>
    <mergeCell ref="E36:I36"/>
    <mergeCell ref="A21:B21"/>
    <mergeCell ref="C24:D24"/>
    <mergeCell ref="E24:I24"/>
    <mergeCell ref="A30:B30"/>
    <mergeCell ref="F33:H33"/>
    <mergeCell ref="F34:H34"/>
    <mergeCell ref="A1:K1"/>
    <mergeCell ref="A2:K2"/>
    <mergeCell ref="E4:I4"/>
    <mergeCell ref="A12:B12"/>
    <mergeCell ref="C15:D15"/>
    <mergeCell ref="E15:I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19" zoomScale="90" zoomScaleNormal="90" workbookViewId="0">
      <selection activeCell="B33" sqref="B33:I37"/>
    </sheetView>
  </sheetViews>
  <sheetFormatPr defaultColWidth="7.28515625" defaultRowHeight="21.75" x14ac:dyDescent="0.5"/>
  <cols>
    <col min="1" max="1" width="11.28515625" style="1" customWidth="1"/>
    <col min="2" max="2" width="9" style="1" customWidth="1"/>
    <col min="3" max="3" width="7.85546875" style="1" customWidth="1"/>
    <col min="4" max="4" width="7.28515625" style="1"/>
    <col min="5" max="5" width="4.5703125" style="1" customWidth="1"/>
    <col min="6" max="6" width="9" style="1" customWidth="1"/>
    <col min="7" max="7" width="8.7109375" style="3" customWidth="1"/>
    <col min="8" max="8" width="8.28515625" style="1" customWidth="1"/>
    <col min="9" max="9" width="8.42578125" style="1" customWidth="1"/>
    <col min="10" max="10" width="6.85546875" style="1" customWidth="1"/>
    <col min="11" max="11" width="7.28515625" style="1"/>
    <col min="12" max="12" width="6" style="1" customWidth="1"/>
    <col min="13" max="13" width="7.28515625" style="1"/>
    <col min="14" max="14" width="5.140625" style="1" customWidth="1"/>
    <col min="15" max="16384" width="7.28515625" style="1"/>
  </cols>
  <sheetData>
    <row r="1" spans="1:14" ht="24" x14ac:dyDescent="0.55000000000000004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4" x14ac:dyDescent="0.55000000000000004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4" x14ac:dyDescent="0.55000000000000004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4" customFormat="1" x14ac:dyDescent="0.5">
      <c r="A4" s="2" t="s">
        <v>1</v>
      </c>
      <c r="B4" s="2"/>
      <c r="C4" s="2"/>
      <c r="D4" s="2"/>
      <c r="E4" s="2"/>
      <c r="F4" s="2"/>
      <c r="G4" s="3"/>
      <c r="H4" s="1"/>
      <c r="I4" s="1"/>
      <c r="J4" s="1"/>
      <c r="K4" s="1"/>
      <c r="L4" s="1"/>
      <c r="M4" s="1"/>
      <c r="N4" s="1"/>
    </row>
    <row r="5" spans="1:14" s="6" customFormat="1" x14ac:dyDescent="0.5">
      <c r="A5" s="2" t="s">
        <v>30</v>
      </c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</row>
    <row r="6" spans="1:14" s="6" customFormat="1" ht="18.75" customHeight="1" x14ac:dyDescent="0.45">
      <c r="A6" s="93" t="s">
        <v>2</v>
      </c>
      <c r="B6" s="72" t="s">
        <v>3</v>
      </c>
      <c r="C6" s="73"/>
      <c r="D6" s="78" t="s">
        <v>17</v>
      </c>
      <c r="E6" s="79"/>
      <c r="F6" s="79"/>
      <c r="G6" s="79"/>
      <c r="H6" s="80"/>
      <c r="I6" s="91" t="s">
        <v>4</v>
      </c>
      <c r="J6" s="91"/>
      <c r="K6" s="91"/>
      <c r="L6" s="91"/>
      <c r="M6" s="91"/>
      <c r="N6" s="91"/>
    </row>
    <row r="7" spans="1:14" s="6" customFormat="1" ht="18" customHeight="1" x14ac:dyDescent="0.45">
      <c r="A7" s="86"/>
      <c r="B7" s="84"/>
      <c r="C7" s="85"/>
      <c r="D7" s="72" t="s">
        <v>5</v>
      </c>
      <c r="E7" s="94"/>
      <c r="F7" s="86" t="s">
        <v>32</v>
      </c>
      <c r="G7" s="86" t="s">
        <v>6</v>
      </c>
      <c r="H7" s="86" t="s">
        <v>7</v>
      </c>
      <c r="I7" s="78" t="s">
        <v>8</v>
      </c>
      <c r="J7" s="89"/>
      <c r="K7" s="78" t="s">
        <v>9</v>
      </c>
      <c r="L7" s="92"/>
      <c r="M7" s="90" t="s">
        <v>33</v>
      </c>
      <c r="N7" s="90"/>
    </row>
    <row r="8" spans="1:14" s="6" customFormat="1" ht="18" customHeight="1" x14ac:dyDescent="0.5">
      <c r="A8" s="88"/>
      <c r="B8" s="74"/>
      <c r="C8" s="75"/>
      <c r="D8" s="95"/>
      <c r="E8" s="96"/>
      <c r="F8" s="87"/>
      <c r="G8" s="87"/>
      <c r="H8" s="88"/>
      <c r="I8" s="7" t="s">
        <v>12</v>
      </c>
      <c r="J8" s="7" t="s">
        <v>13</v>
      </c>
      <c r="K8" s="7" t="s">
        <v>12</v>
      </c>
      <c r="L8" s="7" t="s">
        <v>13</v>
      </c>
      <c r="M8" s="7" t="s">
        <v>12</v>
      </c>
      <c r="N8" s="7" t="s">
        <v>13</v>
      </c>
    </row>
    <row r="9" spans="1:14" s="6" customFormat="1" ht="17.100000000000001" customHeight="1" x14ac:dyDescent="0.5">
      <c r="A9" s="8">
        <v>1</v>
      </c>
      <c r="B9" s="66" t="s">
        <v>39</v>
      </c>
      <c r="C9" s="67"/>
      <c r="D9" s="181">
        <v>40000</v>
      </c>
      <c r="E9" s="182"/>
      <c r="F9" s="121">
        <v>0</v>
      </c>
      <c r="G9" s="118">
        <v>19500</v>
      </c>
      <c r="H9" s="121">
        <v>20500</v>
      </c>
      <c r="I9" s="118">
        <v>10500</v>
      </c>
      <c r="J9" s="120">
        <v>21</v>
      </c>
      <c r="K9" s="183">
        <v>5000</v>
      </c>
      <c r="L9" s="184">
        <v>10</v>
      </c>
      <c r="M9" s="177">
        <v>4000</v>
      </c>
      <c r="N9" s="185">
        <v>8</v>
      </c>
    </row>
    <row r="10" spans="1:14" s="6" customFormat="1" ht="17.100000000000001" customHeight="1" x14ac:dyDescent="0.5">
      <c r="A10" s="8">
        <v>2</v>
      </c>
      <c r="B10" s="66" t="s">
        <v>26</v>
      </c>
      <c r="C10" s="67"/>
      <c r="D10" s="181">
        <v>40000</v>
      </c>
      <c r="E10" s="182"/>
      <c r="F10" s="121">
        <v>0</v>
      </c>
      <c r="G10" s="186">
        <v>40000</v>
      </c>
      <c r="H10" s="118">
        <v>0</v>
      </c>
      <c r="I10" s="186">
        <v>40000</v>
      </c>
      <c r="J10" s="120">
        <v>112</v>
      </c>
      <c r="K10" s="124"/>
      <c r="L10" s="180"/>
      <c r="M10" s="177"/>
      <c r="N10" s="180"/>
    </row>
    <row r="11" spans="1:14" s="6" customFormat="1" ht="17.100000000000001" customHeight="1" x14ac:dyDescent="0.5">
      <c r="A11" s="8">
        <v>4</v>
      </c>
      <c r="B11" s="66" t="s">
        <v>34</v>
      </c>
      <c r="C11" s="67"/>
      <c r="D11" s="187">
        <v>200000</v>
      </c>
      <c r="E11" s="188"/>
      <c r="F11" s="121">
        <v>0</v>
      </c>
      <c r="G11" s="118">
        <v>2000</v>
      </c>
      <c r="H11" s="121">
        <f>D11-G11</f>
        <v>198000</v>
      </c>
      <c r="I11" s="121">
        <v>2000</v>
      </c>
      <c r="J11" s="120"/>
      <c r="K11" s="183"/>
      <c r="L11" s="180"/>
      <c r="M11" s="185"/>
      <c r="N11" s="185"/>
    </row>
    <row r="12" spans="1:14" s="6" customFormat="1" ht="15" customHeight="1" x14ac:dyDescent="0.5">
      <c r="A12" s="14"/>
      <c r="B12" s="68" t="s">
        <v>11</v>
      </c>
      <c r="C12" s="69"/>
      <c r="D12" s="189">
        <f>SUM(D9:D11)</f>
        <v>280000</v>
      </c>
      <c r="E12" s="182"/>
      <c r="F12" s="179">
        <f t="shared" ref="F12:N12" si="0">SUM(F9:F11)</f>
        <v>0</v>
      </c>
      <c r="G12" s="125">
        <f t="shared" si="0"/>
        <v>61500</v>
      </c>
      <c r="H12" s="179">
        <f t="shared" si="0"/>
        <v>218500</v>
      </c>
      <c r="I12" s="179">
        <f t="shared" si="0"/>
        <v>52500</v>
      </c>
      <c r="J12" s="179">
        <f t="shared" si="0"/>
        <v>133</v>
      </c>
      <c r="K12" s="179">
        <f t="shared" si="0"/>
        <v>5000</v>
      </c>
      <c r="L12" s="179">
        <f t="shared" si="0"/>
        <v>10</v>
      </c>
      <c r="M12" s="179">
        <f t="shared" si="0"/>
        <v>4000</v>
      </c>
      <c r="N12" s="179">
        <f t="shared" si="0"/>
        <v>8</v>
      </c>
    </row>
    <row r="13" spans="1:14" s="6" customFormat="1" ht="29.25" customHeight="1" x14ac:dyDescent="0.5">
      <c r="A13" s="16" t="s">
        <v>37</v>
      </c>
      <c r="B13" s="17"/>
      <c r="C13" s="17"/>
      <c r="D13" s="17"/>
      <c r="E13" s="18"/>
      <c r="F13" s="18"/>
      <c r="G13" s="19"/>
      <c r="H13" s="18"/>
      <c r="I13" s="18"/>
      <c r="J13" s="18"/>
      <c r="K13" s="20"/>
      <c r="L13" s="21"/>
      <c r="M13" s="22"/>
      <c r="N13" s="21"/>
    </row>
    <row r="14" spans="1:14" s="6" customFormat="1" ht="21" customHeight="1" x14ac:dyDescent="0.5">
      <c r="A14" s="2" t="s">
        <v>38</v>
      </c>
      <c r="B14" s="2"/>
      <c r="C14" s="2"/>
      <c r="D14" s="2"/>
      <c r="E14" s="2"/>
      <c r="F14" s="2"/>
      <c r="G14" s="5"/>
      <c r="H14" s="2"/>
      <c r="I14" s="2"/>
      <c r="J14" s="2"/>
      <c r="K14" s="2"/>
      <c r="L14" s="2"/>
      <c r="M14" s="2"/>
      <c r="N14" s="2"/>
    </row>
    <row r="15" spans="1:14" s="6" customFormat="1" x14ac:dyDescent="0.5">
      <c r="A15" s="2" t="s">
        <v>10</v>
      </c>
      <c r="B15" s="2"/>
      <c r="C15" s="2"/>
      <c r="D15" s="2"/>
      <c r="E15" s="2"/>
      <c r="F15" s="2"/>
      <c r="G15" s="5"/>
      <c r="H15" s="2"/>
      <c r="I15" s="2"/>
      <c r="J15" s="2"/>
      <c r="K15" s="2"/>
      <c r="L15" s="2"/>
      <c r="M15" s="2"/>
      <c r="N15" s="2"/>
    </row>
    <row r="16" spans="1:14" s="6" customFormat="1" ht="18" customHeight="1" x14ac:dyDescent="0.5">
      <c r="A16" s="90" t="s">
        <v>14</v>
      </c>
      <c r="B16" s="90" t="s">
        <v>32</v>
      </c>
      <c r="C16" s="90"/>
      <c r="D16" s="78" t="s">
        <v>15</v>
      </c>
      <c r="E16" s="79"/>
      <c r="F16" s="79"/>
      <c r="G16" s="79"/>
      <c r="H16" s="79"/>
      <c r="I16" s="79"/>
      <c r="J16" s="79"/>
      <c r="K16" s="80"/>
      <c r="L16" s="2"/>
      <c r="M16" s="2"/>
      <c r="N16" s="2"/>
    </row>
    <row r="17" spans="1:14" s="6" customFormat="1" ht="18" customHeight="1" x14ac:dyDescent="0.5">
      <c r="A17" s="90"/>
      <c r="B17" s="90"/>
      <c r="C17" s="90"/>
      <c r="D17" s="23"/>
      <c r="E17" s="81" t="s">
        <v>8</v>
      </c>
      <c r="F17" s="81"/>
      <c r="G17" s="77"/>
      <c r="H17" s="76" t="s">
        <v>9</v>
      </c>
      <c r="I17" s="77"/>
      <c r="J17" s="71" t="s">
        <v>11</v>
      </c>
      <c r="K17" s="71"/>
      <c r="L17" s="2"/>
      <c r="M17" s="2"/>
      <c r="N17" s="2"/>
    </row>
    <row r="18" spans="1:14" s="6" customFormat="1" ht="18" customHeight="1" x14ac:dyDescent="0.5">
      <c r="A18" s="90"/>
      <c r="B18" s="7" t="s">
        <v>12</v>
      </c>
      <c r="C18" s="7" t="s">
        <v>13</v>
      </c>
      <c r="D18" s="78" t="s">
        <v>12</v>
      </c>
      <c r="E18" s="79"/>
      <c r="F18" s="80"/>
      <c r="G18" s="7" t="s">
        <v>13</v>
      </c>
      <c r="H18" s="7" t="s">
        <v>12</v>
      </c>
      <c r="I18" s="7" t="s">
        <v>13</v>
      </c>
      <c r="J18" s="7" t="s">
        <v>12</v>
      </c>
      <c r="K18" s="7" t="s">
        <v>13</v>
      </c>
      <c r="L18" s="2"/>
      <c r="M18" s="2"/>
      <c r="N18" s="2"/>
    </row>
    <row r="19" spans="1:14" s="6" customFormat="1" ht="17.25" customHeight="1" x14ac:dyDescent="0.5">
      <c r="A19" s="24" t="s">
        <v>28</v>
      </c>
      <c r="B19" s="121">
        <v>9900</v>
      </c>
      <c r="C19" s="121">
        <v>21</v>
      </c>
      <c r="D19" s="181"/>
      <c r="E19" s="190"/>
      <c r="F19" s="182"/>
      <c r="G19" s="121"/>
      <c r="H19" s="121">
        <v>9900</v>
      </c>
      <c r="I19" s="121">
        <v>21</v>
      </c>
      <c r="J19" s="179">
        <v>46400</v>
      </c>
      <c r="K19" s="179">
        <v>94</v>
      </c>
      <c r="L19" s="2"/>
      <c r="M19" s="2"/>
      <c r="N19" s="2"/>
    </row>
    <row r="20" spans="1:14" s="6" customFormat="1" ht="17.25" customHeight="1" x14ac:dyDescent="0.5">
      <c r="A20" s="24"/>
      <c r="B20" s="121">
        <v>2700</v>
      </c>
      <c r="C20" s="121">
        <v>6</v>
      </c>
      <c r="D20" s="181">
        <v>2700</v>
      </c>
      <c r="E20" s="190"/>
      <c r="F20" s="182"/>
      <c r="G20" s="121">
        <v>6</v>
      </c>
      <c r="H20" s="121"/>
      <c r="I20" s="121"/>
      <c r="J20" s="179">
        <v>2700</v>
      </c>
      <c r="K20" s="191">
        <v>6</v>
      </c>
      <c r="L20" s="2"/>
      <c r="M20" s="2"/>
      <c r="N20" s="2"/>
    </row>
    <row r="21" spans="1:14" s="6" customFormat="1" ht="15" customHeight="1" x14ac:dyDescent="0.5">
      <c r="A21" s="7" t="s">
        <v>11</v>
      </c>
      <c r="B21" s="15"/>
      <c r="C21" s="15"/>
      <c r="D21" s="82"/>
      <c r="E21" s="79"/>
      <c r="F21" s="80"/>
      <c r="G21" s="15"/>
      <c r="H21" s="15"/>
      <c r="I21" s="15"/>
      <c r="J21" s="15"/>
      <c r="K21" s="15"/>
      <c r="L21" s="2"/>
      <c r="M21" s="2"/>
      <c r="N21" s="2"/>
    </row>
    <row r="22" spans="1:14" s="6" customFormat="1" x14ac:dyDescent="0.5">
      <c r="A22" s="2" t="s">
        <v>16</v>
      </c>
      <c r="B22" s="2"/>
      <c r="C22" s="2"/>
      <c r="D22" s="2"/>
      <c r="E22" s="2"/>
      <c r="F22" s="2"/>
      <c r="G22" s="5"/>
      <c r="H22" s="2"/>
      <c r="I22" s="2"/>
      <c r="J22" s="2"/>
      <c r="K22" s="2"/>
      <c r="L22" s="2"/>
      <c r="M22" s="2"/>
      <c r="N22" s="2"/>
    </row>
    <row r="23" spans="1:14" s="6" customFormat="1" ht="18.75" customHeight="1" x14ac:dyDescent="0.5">
      <c r="A23" s="90" t="s">
        <v>14</v>
      </c>
      <c r="B23" s="90" t="s">
        <v>32</v>
      </c>
      <c r="C23" s="90"/>
      <c r="D23" s="78" t="s">
        <v>27</v>
      </c>
      <c r="E23" s="79"/>
      <c r="F23" s="79"/>
      <c r="G23" s="79"/>
      <c r="H23" s="79"/>
      <c r="I23" s="79"/>
      <c r="J23" s="79"/>
      <c r="K23" s="80"/>
      <c r="L23" s="2"/>
      <c r="M23" s="2"/>
      <c r="N23" s="2"/>
    </row>
    <row r="24" spans="1:14" s="6" customFormat="1" ht="18.75" customHeight="1" x14ac:dyDescent="0.5">
      <c r="A24" s="90"/>
      <c r="B24" s="90"/>
      <c r="C24" s="90"/>
      <c r="D24" s="78" t="s">
        <v>8</v>
      </c>
      <c r="E24" s="79"/>
      <c r="F24" s="79"/>
      <c r="G24" s="80"/>
      <c r="H24" s="68" t="s">
        <v>9</v>
      </c>
      <c r="I24" s="69"/>
      <c r="J24" s="70" t="s">
        <v>11</v>
      </c>
      <c r="K24" s="70"/>
      <c r="L24" s="2"/>
      <c r="M24" s="2"/>
      <c r="N24" s="2"/>
    </row>
    <row r="25" spans="1:14" s="6" customFormat="1" ht="18.75" customHeight="1" x14ac:dyDescent="0.5">
      <c r="A25" s="90"/>
      <c r="B25" s="7" t="s">
        <v>12</v>
      </c>
      <c r="C25" s="7" t="s">
        <v>13</v>
      </c>
      <c r="D25" s="78" t="s">
        <v>12</v>
      </c>
      <c r="E25" s="79"/>
      <c r="F25" s="80"/>
      <c r="G25" s="7" t="s">
        <v>13</v>
      </c>
      <c r="H25" s="7" t="s">
        <v>12</v>
      </c>
      <c r="I25" s="7" t="s">
        <v>13</v>
      </c>
      <c r="J25" s="7" t="s">
        <v>12</v>
      </c>
      <c r="K25" s="7" t="s">
        <v>13</v>
      </c>
      <c r="L25" s="2"/>
      <c r="M25" s="2"/>
      <c r="N25" s="2"/>
    </row>
    <row r="26" spans="1:14" s="6" customFormat="1" ht="17.25" customHeight="1" x14ac:dyDescent="0.5">
      <c r="A26" s="24" t="s">
        <v>28</v>
      </c>
      <c r="B26" s="24"/>
      <c r="C26" s="24"/>
      <c r="D26" s="97"/>
      <c r="E26" s="79"/>
      <c r="F26" s="80"/>
      <c r="G26" s="7"/>
      <c r="H26" s="14"/>
      <c r="I26" s="14"/>
      <c r="J26" s="25"/>
      <c r="K26" s="25"/>
      <c r="L26" s="2"/>
      <c r="M26" s="2"/>
      <c r="N26" s="2"/>
    </row>
    <row r="27" spans="1:14" s="6" customFormat="1" ht="17.25" customHeight="1" x14ac:dyDescent="0.5">
      <c r="A27" s="24"/>
      <c r="B27" s="24"/>
      <c r="C27" s="24"/>
      <c r="D27" s="97"/>
      <c r="E27" s="79"/>
      <c r="F27" s="80"/>
      <c r="G27" s="7"/>
      <c r="H27" s="14"/>
      <c r="I27" s="14"/>
      <c r="J27" s="14"/>
      <c r="K27" s="14"/>
      <c r="L27" s="2"/>
      <c r="M27" s="2"/>
      <c r="N27" s="2"/>
    </row>
    <row r="28" spans="1:14" s="6" customFormat="1" ht="15" customHeight="1" x14ac:dyDescent="0.5">
      <c r="A28" s="7" t="s">
        <v>11</v>
      </c>
      <c r="B28" s="26"/>
      <c r="C28" s="26"/>
      <c r="D28" s="78"/>
      <c r="E28" s="79"/>
      <c r="F28" s="80"/>
      <c r="G28" s="7"/>
      <c r="H28" s="14"/>
      <c r="I28" s="14"/>
      <c r="J28" s="25"/>
      <c r="K28" s="25"/>
      <c r="L28" s="2"/>
      <c r="M28" s="2"/>
      <c r="N28" s="2"/>
    </row>
    <row r="29" spans="1:14" s="6" customFormat="1" x14ac:dyDescent="0.5">
      <c r="A29" s="2" t="s">
        <v>29</v>
      </c>
      <c r="B29" s="2"/>
      <c r="C29" s="2"/>
      <c r="D29" s="2"/>
      <c r="E29" s="2"/>
      <c r="F29" s="2"/>
      <c r="G29" s="5"/>
      <c r="H29" s="2"/>
      <c r="I29" s="2"/>
      <c r="J29" s="2"/>
      <c r="K29" s="2"/>
      <c r="L29" s="2"/>
      <c r="M29" s="2"/>
      <c r="N29" s="2"/>
    </row>
    <row r="30" spans="1:14" s="6" customFormat="1" ht="15.75" customHeight="1" x14ac:dyDescent="0.5">
      <c r="A30" s="2" t="s">
        <v>31</v>
      </c>
      <c r="B30" s="2"/>
      <c r="C30" s="2"/>
      <c r="D30" s="2"/>
      <c r="E30" s="2"/>
      <c r="F30" s="2"/>
      <c r="G30" s="5"/>
      <c r="H30" s="2"/>
      <c r="I30" s="2"/>
      <c r="J30" s="2"/>
      <c r="K30" s="2"/>
      <c r="L30" s="2"/>
      <c r="M30" s="2"/>
      <c r="N30" s="2"/>
    </row>
    <row r="31" spans="1:14" s="2" customFormat="1" ht="17.25" customHeight="1" x14ac:dyDescent="0.5">
      <c r="A31" s="93" t="s">
        <v>18</v>
      </c>
      <c r="B31" s="93" t="s">
        <v>32</v>
      </c>
      <c r="C31" s="70" t="s">
        <v>23</v>
      </c>
      <c r="D31" s="70"/>
      <c r="E31" s="70"/>
      <c r="F31" s="70"/>
      <c r="G31" s="70"/>
      <c r="H31" s="72" t="s">
        <v>19</v>
      </c>
      <c r="I31" s="73"/>
      <c r="J31" s="27"/>
      <c r="K31" s="28"/>
    </row>
    <row r="32" spans="1:14" s="2" customFormat="1" ht="17.25" customHeight="1" x14ac:dyDescent="0.5">
      <c r="A32" s="87"/>
      <c r="B32" s="87"/>
      <c r="C32" s="7" t="s">
        <v>5</v>
      </c>
      <c r="D32" s="78" t="s">
        <v>24</v>
      </c>
      <c r="E32" s="79"/>
      <c r="F32" s="80"/>
      <c r="G32" s="7" t="s">
        <v>7</v>
      </c>
      <c r="H32" s="74"/>
      <c r="I32" s="75"/>
      <c r="J32" s="16"/>
      <c r="K32" s="16"/>
    </row>
    <row r="33" spans="1:14" s="2" customFormat="1" ht="21" customHeight="1" x14ac:dyDescent="0.5">
      <c r="A33" s="29" t="s">
        <v>20</v>
      </c>
      <c r="B33" s="121">
        <v>0</v>
      </c>
      <c r="C33" s="121">
        <v>10000</v>
      </c>
      <c r="D33" s="181">
        <v>10000</v>
      </c>
      <c r="E33" s="190"/>
      <c r="F33" s="182"/>
      <c r="G33" s="121">
        <f>C33-D33</f>
        <v>0</v>
      </c>
      <c r="H33" s="192"/>
      <c r="I33" s="193"/>
    </row>
    <row r="34" spans="1:14" s="2" customFormat="1" ht="21" customHeight="1" x14ac:dyDescent="0.5">
      <c r="A34" s="30" t="s">
        <v>21</v>
      </c>
      <c r="B34" s="121">
        <v>16000</v>
      </c>
      <c r="C34" s="143">
        <v>127500</v>
      </c>
      <c r="D34" s="187">
        <v>92100</v>
      </c>
      <c r="E34" s="190"/>
      <c r="F34" s="182"/>
      <c r="G34" s="121">
        <f>C34-D34</f>
        <v>35400</v>
      </c>
      <c r="H34" s="192"/>
      <c r="I34" s="193"/>
      <c r="N34" s="31"/>
    </row>
    <row r="35" spans="1:14" s="2" customFormat="1" ht="21" customHeight="1" x14ac:dyDescent="0.5">
      <c r="A35" s="30" t="s">
        <v>36</v>
      </c>
      <c r="B35" s="121">
        <v>0</v>
      </c>
      <c r="C35" s="121">
        <v>25000</v>
      </c>
      <c r="D35" s="181">
        <v>0</v>
      </c>
      <c r="E35" s="190"/>
      <c r="F35" s="182"/>
      <c r="G35" s="121">
        <f t="shared" ref="G35:G36" si="1">C35-D35</f>
        <v>25000</v>
      </c>
      <c r="H35" s="192"/>
      <c r="I35" s="193"/>
      <c r="N35" s="5"/>
    </row>
    <row r="36" spans="1:14" s="2" customFormat="1" ht="21" customHeight="1" x14ac:dyDescent="0.5">
      <c r="A36" s="32" t="s">
        <v>22</v>
      </c>
      <c r="B36" s="121">
        <v>0</v>
      </c>
      <c r="C36" s="121">
        <v>10000</v>
      </c>
      <c r="D36" s="181">
        <v>10000</v>
      </c>
      <c r="E36" s="190"/>
      <c r="F36" s="182"/>
      <c r="G36" s="121">
        <f t="shared" si="1"/>
        <v>0</v>
      </c>
      <c r="H36" s="192"/>
      <c r="I36" s="193"/>
      <c r="N36" s="31"/>
    </row>
    <row r="37" spans="1:14" s="2" customFormat="1" ht="15" customHeight="1" x14ac:dyDescent="0.5">
      <c r="A37" s="7" t="s">
        <v>11</v>
      </c>
      <c r="B37" s="179">
        <f>SUM(B33:B36)</f>
        <v>16000</v>
      </c>
      <c r="C37" s="156">
        <f>SUM(C33:C36)</f>
        <v>172500</v>
      </c>
      <c r="D37" s="194">
        <f>SUM(D33:D36)</f>
        <v>112100</v>
      </c>
      <c r="E37" s="190"/>
      <c r="F37" s="182"/>
      <c r="G37" s="179">
        <f>SUM(G33:G36)</f>
        <v>60400</v>
      </c>
      <c r="H37" s="195"/>
      <c r="I37" s="196"/>
    </row>
    <row r="38" spans="1:14" s="2" customFormat="1" x14ac:dyDescent="0.5"/>
    <row r="39" spans="1:14" s="2" customFormat="1" x14ac:dyDescent="0.5"/>
    <row r="40" spans="1:14" s="2" customFormat="1" x14ac:dyDescent="0.5"/>
    <row r="41" spans="1:14" s="2" customFormat="1" x14ac:dyDescent="0.5"/>
    <row r="42" spans="1:14" s="2" customFormat="1" x14ac:dyDescent="0.5"/>
    <row r="43" spans="1:14" s="2" customFormat="1" x14ac:dyDescent="0.5"/>
    <row r="44" spans="1:14" s="2" customFormat="1" x14ac:dyDescent="0.5"/>
    <row r="45" spans="1:14" s="2" customFormat="1" x14ac:dyDescent="0.5"/>
    <row r="46" spans="1:14" x14ac:dyDescent="0.5">
      <c r="G46" s="1"/>
    </row>
    <row r="47" spans="1:14" x14ac:dyDescent="0.5">
      <c r="A47" s="1" t="s">
        <v>35</v>
      </c>
      <c r="G47" s="1"/>
    </row>
    <row r="48" spans="1:14" x14ac:dyDescent="0.5">
      <c r="G48" s="1"/>
    </row>
    <row r="49" spans="1:7" x14ac:dyDescent="0.5">
      <c r="G49" s="1"/>
    </row>
    <row r="50" spans="1:7" x14ac:dyDescent="0.5">
      <c r="G50" s="1"/>
    </row>
    <row r="51" spans="1:7" x14ac:dyDescent="0.5">
      <c r="G51" s="1"/>
    </row>
    <row r="52" spans="1:7" x14ac:dyDescent="0.5">
      <c r="G52" s="1"/>
    </row>
    <row r="53" spans="1:7" x14ac:dyDescent="0.5">
      <c r="G53" s="1"/>
    </row>
    <row r="54" spans="1:7" x14ac:dyDescent="0.5">
      <c r="G54" s="1"/>
    </row>
    <row r="55" spans="1:7" x14ac:dyDescent="0.5">
      <c r="A55" s="33"/>
      <c r="G55" s="1"/>
    </row>
    <row r="56" spans="1:7" x14ac:dyDescent="0.5">
      <c r="G56" s="1"/>
    </row>
    <row r="57" spans="1:7" x14ac:dyDescent="0.5">
      <c r="G57" s="1"/>
    </row>
    <row r="58" spans="1:7" x14ac:dyDescent="0.5">
      <c r="G58" s="1"/>
    </row>
    <row r="59" spans="1:7" x14ac:dyDescent="0.5">
      <c r="G59" s="1"/>
    </row>
    <row r="60" spans="1:7" x14ac:dyDescent="0.5">
      <c r="G60" s="1"/>
    </row>
    <row r="61" spans="1:7" x14ac:dyDescent="0.5">
      <c r="G61" s="1"/>
    </row>
    <row r="62" spans="1:7" x14ac:dyDescent="0.5">
      <c r="G62" s="1"/>
    </row>
    <row r="63" spans="1:7" x14ac:dyDescent="0.5">
      <c r="G63" s="1"/>
    </row>
    <row r="64" spans="1:7" x14ac:dyDescent="0.5">
      <c r="G64" s="1"/>
    </row>
    <row r="65" spans="7:7" x14ac:dyDescent="0.5">
      <c r="G65" s="1"/>
    </row>
    <row r="66" spans="7:7" x14ac:dyDescent="0.5">
      <c r="G66" s="1"/>
    </row>
    <row r="67" spans="7:7" x14ac:dyDescent="0.5">
      <c r="G67" s="1"/>
    </row>
    <row r="68" spans="7:7" x14ac:dyDescent="0.5">
      <c r="G68" s="1"/>
    </row>
    <row r="69" spans="7:7" x14ac:dyDescent="0.5">
      <c r="G69" s="1"/>
    </row>
    <row r="70" spans="7:7" x14ac:dyDescent="0.5">
      <c r="G70" s="1"/>
    </row>
    <row r="71" spans="7:7" x14ac:dyDescent="0.5">
      <c r="G71" s="1"/>
    </row>
    <row r="72" spans="7:7" x14ac:dyDescent="0.5">
      <c r="G72" s="1"/>
    </row>
    <row r="73" spans="7:7" x14ac:dyDescent="0.5">
      <c r="G73" s="1"/>
    </row>
    <row r="74" spans="7:7" x14ac:dyDescent="0.5">
      <c r="G74" s="1"/>
    </row>
    <row r="75" spans="7:7" x14ac:dyDescent="0.5">
      <c r="G75" s="1"/>
    </row>
  </sheetData>
  <mergeCells count="57">
    <mergeCell ref="D11:E11"/>
    <mergeCell ref="H37:I37"/>
    <mergeCell ref="H34:I34"/>
    <mergeCell ref="H35:I35"/>
    <mergeCell ref="H36:I36"/>
    <mergeCell ref="D34:F34"/>
    <mergeCell ref="D35:F35"/>
    <mergeCell ref="D36:F36"/>
    <mergeCell ref="D37:F37"/>
    <mergeCell ref="H33:I33"/>
    <mergeCell ref="D32:F32"/>
    <mergeCell ref="D33:F33"/>
    <mergeCell ref="D18:F18"/>
    <mergeCell ref="D19:F19"/>
    <mergeCell ref="D20:F20"/>
    <mergeCell ref="D21:F21"/>
    <mergeCell ref="A16:A18"/>
    <mergeCell ref="A23:A25"/>
    <mergeCell ref="A31:A32"/>
    <mergeCell ref="B23:C24"/>
    <mergeCell ref="B16:C17"/>
    <mergeCell ref="B31:B32"/>
    <mergeCell ref="D24:G24"/>
    <mergeCell ref="D25:F25"/>
    <mergeCell ref="D26:F26"/>
    <mergeCell ref="D27:F27"/>
    <mergeCell ref="D28:F28"/>
    <mergeCell ref="A1:N1"/>
    <mergeCell ref="A2:N2"/>
    <mergeCell ref="A3:N3"/>
    <mergeCell ref="B6:C8"/>
    <mergeCell ref="F7:F8"/>
    <mergeCell ref="H7:H8"/>
    <mergeCell ref="I7:J7"/>
    <mergeCell ref="M7:N7"/>
    <mergeCell ref="I6:N6"/>
    <mergeCell ref="K7:L7"/>
    <mergeCell ref="A6:A8"/>
    <mergeCell ref="G7:G8"/>
    <mergeCell ref="D6:H6"/>
    <mergeCell ref="D7:E8"/>
    <mergeCell ref="B9:C9"/>
    <mergeCell ref="H24:I24"/>
    <mergeCell ref="C31:G31"/>
    <mergeCell ref="J17:K17"/>
    <mergeCell ref="J24:K24"/>
    <mergeCell ref="H31:I32"/>
    <mergeCell ref="B10:C10"/>
    <mergeCell ref="B11:C11"/>
    <mergeCell ref="B12:C12"/>
    <mergeCell ref="H17:I17"/>
    <mergeCell ref="D23:K23"/>
    <mergeCell ref="E17:G17"/>
    <mergeCell ref="D16:K16"/>
    <mergeCell ref="D9:E9"/>
    <mergeCell ref="D12:E12"/>
    <mergeCell ref="D10:E10"/>
  </mergeCells>
  <phoneticPr fontId="2" type="noConversion"/>
  <pageMargins left="0.13" right="0.13" top="0.36" bottom="0.55000000000000004" header="0.16" footer="0.4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16" workbookViewId="0">
      <selection activeCell="C24" sqref="C24:F26"/>
    </sheetView>
  </sheetViews>
  <sheetFormatPr defaultColWidth="12.140625" defaultRowHeight="12.75" x14ac:dyDescent="0.2"/>
  <cols>
    <col min="1" max="1" width="10" customWidth="1"/>
    <col min="2" max="2" width="19.28515625" customWidth="1"/>
    <col min="6" max="6" width="10.85546875" customWidth="1"/>
    <col min="7" max="7" width="8.85546875" customWidth="1"/>
    <col min="8" max="8" width="12.140625" customWidth="1"/>
    <col min="9" max="11" width="9" customWidth="1"/>
    <col min="12" max="12" width="17.85546875" customWidth="1"/>
    <col min="14" max="14" width="25.7109375" customWidth="1"/>
  </cols>
  <sheetData>
    <row r="1" spans="1:12" ht="15" customHeight="1" x14ac:dyDescent="0.25">
      <c r="A1" s="100" t="s">
        <v>41</v>
      </c>
      <c r="B1" s="100"/>
      <c r="C1" s="100"/>
      <c r="D1" s="100"/>
      <c r="E1" s="100"/>
      <c r="F1" s="100"/>
      <c r="G1" s="100"/>
      <c r="H1" s="100"/>
    </row>
    <row r="2" spans="1:12" ht="15" customHeight="1" x14ac:dyDescent="0.2">
      <c r="A2" s="101" t="s">
        <v>42</v>
      </c>
      <c r="B2" s="101"/>
      <c r="C2" s="101"/>
      <c r="D2" s="101"/>
      <c r="E2" s="101"/>
      <c r="F2" s="101"/>
      <c r="G2" s="101"/>
      <c r="H2" s="101"/>
    </row>
    <row r="3" spans="1:12" ht="15" customHeight="1" x14ac:dyDescent="0.2">
      <c r="A3" s="102" t="s">
        <v>43</v>
      </c>
      <c r="B3" s="102"/>
      <c r="C3" s="102"/>
      <c r="D3" s="102"/>
      <c r="E3" s="102"/>
      <c r="F3" s="102"/>
      <c r="G3" s="102"/>
      <c r="H3" s="102"/>
    </row>
    <row r="4" spans="1:12" ht="15" customHeight="1" x14ac:dyDescent="0.2">
      <c r="A4" s="34" t="s">
        <v>44</v>
      </c>
    </row>
    <row r="5" spans="1:12" ht="15" customHeight="1" x14ac:dyDescent="0.2">
      <c r="A5" t="s">
        <v>45</v>
      </c>
    </row>
    <row r="6" spans="1:12" ht="15" customHeight="1" x14ac:dyDescent="0.2">
      <c r="A6" s="103" t="s">
        <v>46</v>
      </c>
      <c r="B6" s="103" t="s">
        <v>3</v>
      </c>
      <c r="C6" s="104" t="s">
        <v>47</v>
      </c>
      <c r="D6" s="105"/>
      <c r="E6" s="106"/>
      <c r="F6" s="107" t="s">
        <v>4</v>
      </c>
      <c r="G6" s="107"/>
      <c r="H6" s="107"/>
      <c r="I6" s="107"/>
      <c r="J6" s="107"/>
      <c r="K6" s="107"/>
      <c r="L6" s="108" t="s">
        <v>19</v>
      </c>
    </row>
    <row r="7" spans="1:12" ht="15" customHeight="1" x14ac:dyDescent="0.2">
      <c r="A7" s="103"/>
      <c r="B7" s="103"/>
      <c r="C7" s="111" t="s">
        <v>5</v>
      </c>
      <c r="D7" s="111" t="s">
        <v>6</v>
      </c>
      <c r="E7" s="111" t="s">
        <v>7</v>
      </c>
      <c r="F7" s="112" t="s">
        <v>8</v>
      </c>
      <c r="G7" s="112"/>
      <c r="H7" s="112" t="s">
        <v>9</v>
      </c>
      <c r="I7" s="112"/>
      <c r="J7" s="112" t="s">
        <v>48</v>
      </c>
      <c r="K7" s="112"/>
      <c r="L7" s="109"/>
    </row>
    <row r="8" spans="1:12" ht="15" customHeight="1" x14ac:dyDescent="0.2">
      <c r="A8" s="103"/>
      <c r="B8" s="103"/>
      <c r="C8" s="111"/>
      <c r="D8" s="111"/>
      <c r="E8" s="111"/>
      <c r="F8" s="35" t="s">
        <v>12</v>
      </c>
      <c r="G8" s="36" t="s">
        <v>13</v>
      </c>
      <c r="H8" s="35" t="s">
        <v>12</v>
      </c>
      <c r="I8" s="36" t="s">
        <v>13</v>
      </c>
      <c r="J8" s="36" t="s">
        <v>12</v>
      </c>
      <c r="K8" s="36" t="s">
        <v>13</v>
      </c>
      <c r="L8" s="110"/>
    </row>
    <row r="9" spans="1:12" ht="15" customHeight="1" x14ac:dyDescent="0.2">
      <c r="A9" s="37">
        <v>1</v>
      </c>
      <c r="B9" s="38" t="s">
        <v>49</v>
      </c>
      <c r="C9" s="197">
        <v>100000</v>
      </c>
      <c r="D9" s="198">
        <f t="shared" ref="D9:D14" si="0">F9+H9+J9</f>
        <v>45280</v>
      </c>
      <c r="E9" s="199">
        <f>C9-D9</f>
        <v>54720</v>
      </c>
      <c r="F9" s="197"/>
      <c r="G9" s="197"/>
      <c r="H9" s="39">
        <v>45280</v>
      </c>
      <c r="I9" s="197">
        <v>21</v>
      </c>
      <c r="J9" s="197"/>
      <c r="K9" s="197"/>
      <c r="L9" s="200"/>
    </row>
    <row r="10" spans="1:12" ht="15" customHeight="1" x14ac:dyDescent="0.2">
      <c r="A10" s="40">
        <v>2</v>
      </c>
      <c r="B10" s="41" t="s">
        <v>50</v>
      </c>
      <c r="C10" s="197">
        <v>80000</v>
      </c>
      <c r="D10" s="198">
        <f t="shared" si="0"/>
        <v>55000</v>
      </c>
      <c r="E10" s="199">
        <f t="shared" ref="E10:E15" si="1">C10-D10</f>
        <v>25000</v>
      </c>
      <c r="F10" s="197">
        <v>50000</v>
      </c>
      <c r="G10" s="197">
        <v>264</v>
      </c>
      <c r="H10" s="197">
        <v>5000</v>
      </c>
      <c r="I10" s="197">
        <v>10</v>
      </c>
      <c r="J10" s="197"/>
      <c r="K10" s="197"/>
      <c r="L10" s="200"/>
    </row>
    <row r="11" spans="1:12" ht="15" customHeight="1" x14ac:dyDescent="0.2">
      <c r="A11" s="40">
        <v>3</v>
      </c>
      <c r="B11" s="42" t="s">
        <v>51</v>
      </c>
      <c r="C11" s="201">
        <v>50000</v>
      </c>
      <c r="D11" s="198">
        <f t="shared" si="0"/>
        <v>22000</v>
      </c>
      <c r="E11" s="199">
        <f t="shared" si="1"/>
        <v>28000</v>
      </c>
      <c r="F11" s="197"/>
      <c r="G11" s="197"/>
      <c r="H11" s="197">
        <v>22000</v>
      </c>
      <c r="I11" s="197">
        <v>85</v>
      </c>
      <c r="J11" s="197"/>
      <c r="K11" s="197"/>
      <c r="L11" s="202"/>
    </row>
    <row r="12" spans="1:12" ht="15" customHeight="1" x14ac:dyDescent="0.2">
      <c r="A12" s="40">
        <v>4</v>
      </c>
      <c r="B12" s="42" t="s">
        <v>52</v>
      </c>
      <c r="C12" s="201">
        <v>60000</v>
      </c>
      <c r="D12" s="198">
        <f t="shared" si="0"/>
        <v>60000</v>
      </c>
      <c r="E12" s="199">
        <f t="shared" si="1"/>
        <v>0</v>
      </c>
      <c r="F12" s="197">
        <v>60000</v>
      </c>
      <c r="G12" s="197">
        <v>223</v>
      </c>
      <c r="H12" s="197"/>
      <c r="I12" s="197"/>
      <c r="J12" s="197"/>
      <c r="K12" s="197"/>
      <c r="L12" s="202"/>
    </row>
    <row r="13" spans="1:12" ht="15" customHeight="1" x14ac:dyDescent="0.2">
      <c r="A13" s="40">
        <v>5</v>
      </c>
      <c r="B13" s="42" t="s">
        <v>53</v>
      </c>
      <c r="C13" s="201">
        <v>50000</v>
      </c>
      <c r="D13" s="198">
        <f t="shared" si="0"/>
        <v>5000</v>
      </c>
      <c r="E13" s="199">
        <f t="shared" si="1"/>
        <v>45000</v>
      </c>
      <c r="F13" s="201">
        <v>4000</v>
      </c>
      <c r="G13" s="201">
        <v>20</v>
      </c>
      <c r="H13" s="197">
        <v>1000</v>
      </c>
      <c r="I13" s="201">
        <v>2</v>
      </c>
      <c r="J13" s="201"/>
      <c r="K13" s="201"/>
      <c r="L13" s="202"/>
    </row>
    <row r="14" spans="1:12" ht="15" customHeight="1" x14ac:dyDescent="0.2">
      <c r="A14" s="40">
        <v>6</v>
      </c>
      <c r="B14" s="42" t="s">
        <v>54</v>
      </c>
      <c r="C14" s="201">
        <v>50000</v>
      </c>
      <c r="D14" s="198">
        <f t="shared" si="0"/>
        <v>0</v>
      </c>
      <c r="E14" s="199">
        <f t="shared" si="1"/>
        <v>50000</v>
      </c>
      <c r="F14" s="201"/>
      <c r="G14" s="201"/>
      <c r="H14" s="197"/>
      <c r="I14" s="201"/>
      <c r="J14" s="201"/>
      <c r="K14" s="201"/>
      <c r="L14" s="202"/>
    </row>
    <row r="15" spans="1:12" ht="15" customHeight="1" x14ac:dyDescent="0.2">
      <c r="A15" s="40">
        <v>7</v>
      </c>
      <c r="B15" s="42" t="s">
        <v>55</v>
      </c>
      <c r="C15" s="201">
        <v>40000</v>
      </c>
      <c r="D15" s="198">
        <f>(F15+H15+J15)</f>
        <v>32560</v>
      </c>
      <c r="E15" s="199">
        <f t="shared" si="1"/>
        <v>7440</v>
      </c>
      <c r="F15" s="201">
        <v>16000</v>
      </c>
      <c r="G15" s="201">
        <v>81</v>
      </c>
      <c r="H15" s="197">
        <v>10360</v>
      </c>
      <c r="I15" s="201"/>
      <c r="J15" s="201">
        <v>6200</v>
      </c>
      <c r="K15" s="201"/>
      <c r="L15" s="202"/>
    </row>
    <row r="16" spans="1:12" ht="15" customHeight="1" x14ac:dyDescent="0.2">
      <c r="A16" s="43"/>
      <c r="B16" s="36" t="s">
        <v>11</v>
      </c>
      <c r="C16" s="203">
        <f>SUM(C9:C15)</f>
        <v>430000</v>
      </c>
      <c r="D16" s="198">
        <f>SUM(D9:D15)</f>
        <v>219840</v>
      </c>
      <c r="E16" s="203">
        <f>SUM(E9:E15)</f>
        <v>210160</v>
      </c>
      <c r="F16" s="203">
        <f t="shared" ref="F16:H16" si="2">SUM(F9:F15)</f>
        <v>130000</v>
      </c>
      <c r="G16" s="203">
        <f t="shared" si="2"/>
        <v>588</v>
      </c>
      <c r="H16" s="203">
        <f t="shared" si="2"/>
        <v>83640</v>
      </c>
      <c r="I16" s="203">
        <f>SUM(I9:I15)</f>
        <v>118</v>
      </c>
      <c r="J16" s="203"/>
      <c r="K16" s="203"/>
      <c r="L16" s="202"/>
    </row>
    <row r="17" spans="1:11" x14ac:dyDescent="0.2">
      <c r="A17" s="45"/>
      <c r="B17" s="45"/>
      <c r="C17" s="46"/>
      <c r="D17" s="46"/>
      <c r="E17" s="46"/>
      <c r="F17" s="46"/>
      <c r="G17" s="46"/>
      <c r="H17" s="46"/>
      <c r="I17" s="46"/>
      <c r="J17" s="46"/>
      <c r="K17" s="46"/>
    </row>
    <row r="18" spans="1:11" x14ac:dyDescent="0.2">
      <c r="A18" t="s">
        <v>56</v>
      </c>
    </row>
    <row r="19" spans="1:11" x14ac:dyDescent="0.2">
      <c r="A19" t="s">
        <v>57</v>
      </c>
      <c r="F19" s="47"/>
    </row>
    <row r="20" spans="1:11" ht="14.25" x14ac:dyDescent="0.2">
      <c r="A20" t="s">
        <v>58</v>
      </c>
      <c r="H20" s="48"/>
      <c r="I20" s="49"/>
      <c r="J20" s="49"/>
      <c r="K20" s="49"/>
    </row>
    <row r="21" spans="1:11" x14ac:dyDescent="0.2">
      <c r="A21" s="103" t="s">
        <v>46</v>
      </c>
      <c r="B21" s="103" t="s">
        <v>3</v>
      </c>
      <c r="C21" s="112" t="s">
        <v>15</v>
      </c>
      <c r="D21" s="112"/>
      <c r="E21" s="112"/>
      <c r="F21" s="112"/>
    </row>
    <row r="22" spans="1:11" x14ac:dyDescent="0.2">
      <c r="A22" s="103"/>
      <c r="B22" s="103"/>
      <c r="C22" s="112" t="s">
        <v>8</v>
      </c>
      <c r="D22" s="112"/>
      <c r="E22" s="112" t="s">
        <v>9</v>
      </c>
      <c r="F22" s="112"/>
      <c r="I22" s="49"/>
      <c r="J22" s="49"/>
      <c r="K22" s="49"/>
    </row>
    <row r="23" spans="1:11" x14ac:dyDescent="0.2">
      <c r="A23" s="103"/>
      <c r="B23" s="103"/>
      <c r="C23" s="36" t="s">
        <v>12</v>
      </c>
      <c r="D23" s="36" t="s">
        <v>13</v>
      </c>
      <c r="E23" s="36" t="s">
        <v>12</v>
      </c>
      <c r="F23" s="50" t="s">
        <v>13</v>
      </c>
      <c r="H23" s="51"/>
    </row>
    <row r="24" spans="1:11" x14ac:dyDescent="0.2">
      <c r="A24" s="52">
        <v>1</v>
      </c>
      <c r="B24" s="53" t="s">
        <v>59</v>
      </c>
      <c r="C24" s="54">
        <v>33400</v>
      </c>
      <c r="D24" s="54">
        <v>108</v>
      </c>
      <c r="E24" s="54">
        <v>10200</v>
      </c>
      <c r="F24" s="55">
        <v>34</v>
      </c>
      <c r="G24" s="47"/>
      <c r="H24" s="51"/>
      <c r="I24" s="56"/>
      <c r="J24" s="56"/>
      <c r="K24" s="56"/>
    </row>
    <row r="25" spans="1:11" x14ac:dyDescent="0.2">
      <c r="A25" s="57"/>
      <c r="B25" s="57"/>
      <c r="C25" s="58"/>
      <c r="D25" s="58"/>
      <c r="E25" s="58"/>
      <c r="F25" s="59"/>
      <c r="H25" s="56"/>
    </row>
    <row r="26" spans="1:11" x14ac:dyDescent="0.2">
      <c r="A26" s="43"/>
      <c r="B26" s="36" t="s">
        <v>11</v>
      </c>
      <c r="C26" s="60">
        <f>C24</f>
        <v>33400</v>
      </c>
      <c r="D26" s="60">
        <f>D24</f>
        <v>108</v>
      </c>
      <c r="E26" s="60">
        <f>E24</f>
        <v>10200</v>
      </c>
      <c r="F26" s="60">
        <f>F24</f>
        <v>34</v>
      </c>
    </row>
    <row r="27" spans="1:11" x14ac:dyDescent="0.2">
      <c r="F27" s="61"/>
    </row>
    <row r="28" spans="1:11" x14ac:dyDescent="0.2">
      <c r="A28" t="s">
        <v>60</v>
      </c>
    </row>
    <row r="29" spans="1:11" x14ac:dyDescent="0.2">
      <c r="A29" t="s">
        <v>61</v>
      </c>
    </row>
    <row r="30" spans="1:11" x14ac:dyDescent="0.2">
      <c r="A30" s="111" t="s">
        <v>18</v>
      </c>
      <c r="B30" s="112" t="s">
        <v>23</v>
      </c>
      <c r="C30" s="112"/>
      <c r="D30" s="112"/>
      <c r="E30" s="111" t="s">
        <v>19</v>
      </c>
    </row>
    <row r="31" spans="1:11" x14ac:dyDescent="0.2">
      <c r="A31" s="111"/>
      <c r="B31" s="36" t="s">
        <v>5</v>
      </c>
      <c r="C31" s="36" t="s">
        <v>62</v>
      </c>
      <c r="D31" s="36" t="s">
        <v>7</v>
      </c>
      <c r="E31" s="111"/>
    </row>
    <row r="32" spans="1:11" x14ac:dyDescent="0.2">
      <c r="A32" s="53" t="s">
        <v>20</v>
      </c>
      <c r="B32" s="54">
        <v>0</v>
      </c>
      <c r="C32" s="54">
        <v>0</v>
      </c>
      <c r="D32" s="62">
        <f>B32-C32</f>
        <v>0</v>
      </c>
      <c r="E32" s="54"/>
    </row>
    <row r="33" spans="1:12" ht="15" customHeight="1" x14ac:dyDescent="0.2">
      <c r="A33" s="63" t="s">
        <v>21</v>
      </c>
      <c r="B33" s="62">
        <v>159320</v>
      </c>
      <c r="C33" s="62">
        <v>100760</v>
      </c>
      <c r="D33" s="62">
        <f>B33-C33</f>
        <v>58560</v>
      </c>
      <c r="E33" s="62"/>
    </row>
    <row r="34" spans="1:12" ht="15" customHeight="1" x14ac:dyDescent="0.2">
      <c r="A34" s="63" t="s">
        <v>63</v>
      </c>
      <c r="B34" s="62"/>
      <c r="C34" s="62"/>
      <c r="D34" s="62"/>
      <c r="E34" s="62"/>
    </row>
    <row r="35" spans="1:12" ht="15" customHeight="1" x14ac:dyDescent="0.2">
      <c r="A35" s="57" t="s">
        <v>22</v>
      </c>
      <c r="B35" s="58"/>
      <c r="C35" s="58"/>
      <c r="D35" s="58"/>
      <c r="E35" s="58"/>
    </row>
    <row r="36" spans="1:12" ht="15" customHeight="1" x14ac:dyDescent="0.2">
      <c r="A36" s="43" t="s">
        <v>11</v>
      </c>
      <c r="B36" s="44">
        <f>SUM(B32:B35)</f>
        <v>159320</v>
      </c>
      <c r="C36" s="44">
        <f>SUM(C32:C35)</f>
        <v>100760</v>
      </c>
      <c r="D36" s="44">
        <f>SUM(D32:D35)</f>
        <v>58560</v>
      </c>
      <c r="E36" s="44"/>
    </row>
    <row r="37" spans="1:12" x14ac:dyDescent="0.2">
      <c r="H37" s="113"/>
      <c r="I37" s="113"/>
      <c r="J37" s="113"/>
      <c r="K37" s="113"/>
      <c r="L37" s="113"/>
    </row>
    <row r="38" spans="1:12" x14ac:dyDescent="0.2">
      <c r="A38" t="s">
        <v>19</v>
      </c>
      <c r="B38" t="s">
        <v>64</v>
      </c>
      <c r="H38" s="101"/>
      <c r="I38" s="101"/>
      <c r="J38" s="101"/>
    </row>
    <row r="39" spans="1:12" x14ac:dyDescent="0.2">
      <c r="B39" t="s">
        <v>65</v>
      </c>
      <c r="H39" s="101"/>
      <c r="I39" s="101"/>
      <c r="J39" s="101"/>
    </row>
    <row r="40" spans="1:12" x14ac:dyDescent="0.2">
      <c r="H40" s="101"/>
      <c r="I40" s="101"/>
      <c r="J40" s="101"/>
      <c r="K40" s="101"/>
      <c r="L40" s="101"/>
    </row>
    <row r="69" spans="3:5" x14ac:dyDescent="0.2">
      <c r="C69" s="101"/>
      <c r="D69" s="101"/>
      <c r="E69" s="101"/>
    </row>
    <row r="70" spans="3:5" x14ac:dyDescent="0.2">
      <c r="C70" s="101"/>
      <c r="D70" s="101"/>
      <c r="E70" s="101"/>
    </row>
    <row r="71" spans="3:5" x14ac:dyDescent="0.2">
      <c r="C71" s="47"/>
      <c r="D71" s="47"/>
      <c r="E71" s="47"/>
    </row>
  </sheetData>
  <mergeCells count="28">
    <mergeCell ref="H37:L37"/>
    <mergeCell ref="H38:J38"/>
    <mergeCell ref="H39:J39"/>
    <mergeCell ref="H40:L40"/>
    <mergeCell ref="C69:E69"/>
    <mergeCell ref="C70:E70"/>
    <mergeCell ref="A21:A23"/>
    <mergeCell ref="B21:B23"/>
    <mergeCell ref="C21:F21"/>
    <mergeCell ref="C22:D22"/>
    <mergeCell ref="E22:F22"/>
    <mergeCell ref="A30:A31"/>
    <mergeCell ref="B30:D30"/>
    <mergeCell ref="E30:E31"/>
    <mergeCell ref="L6:L8"/>
    <mergeCell ref="C7:C8"/>
    <mergeCell ref="D7:D8"/>
    <mergeCell ref="E7:E8"/>
    <mergeCell ref="F7:G7"/>
    <mergeCell ref="H7:I7"/>
    <mergeCell ref="J7:K7"/>
    <mergeCell ref="A1:H1"/>
    <mergeCell ref="A2:H2"/>
    <mergeCell ref="A3:H3"/>
    <mergeCell ref="A6:A8"/>
    <mergeCell ref="B6:B8"/>
    <mergeCell ref="C6:E6"/>
    <mergeCell ref="F6:K6"/>
  </mergeCells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รวม</vt:lpstr>
      <vt:lpstr>พิจิตร</vt:lpstr>
      <vt:lpstr>เพชรบูรณ์</vt:lpstr>
      <vt:lpstr>สุโขทัย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ANIMAL3</dc:creator>
  <cp:lastModifiedBy>Sk</cp:lastModifiedBy>
  <cp:lastPrinted>2017-09-06T06:56:12Z</cp:lastPrinted>
  <dcterms:created xsi:type="dcterms:W3CDTF">2010-06-24T05:51:18Z</dcterms:created>
  <dcterms:modified xsi:type="dcterms:W3CDTF">2017-10-03T03:11:11Z</dcterms:modified>
</cp:coreProperties>
</file>