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020" firstSheet="1" activeTab="1"/>
  </bookViews>
  <sheets>
    <sheet name="dt" sheetId="10" state="hidden" r:id="rId1"/>
    <sheet name="เกษตรกร" sheetId="3" r:id="rId2"/>
  </sheets>
  <definedNames>
    <definedName name="_xlnm.Print_Area" localSheetId="1">เกษตรกร!$A$1:$R$96</definedName>
    <definedName name="_xlnm.Print_Titles" localSheetId="1">เกษตรกร!$1:$6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3" i="3"/>
  <c r="Q93"/>
  <c r="P93"/>
  <c r="O93"/>
  <c r="N93"/>
  <c r="M93"/>
  <c r="L93"/>
  <c r="K93"/>
  <c r="J93"/>
  <c r="I93"/>
  <c r="H93"/>
  <c r="G93"/>
  <c r="F93"/>
  <c r="E93"/>
  <c r="D93"/>
  <c r="C93"/>
  <c r="B93"/>
  <c r="R92"/>
  <c r="Q92"/>
  <c r="P92"/>
  <c r="O92"/>
  <c r="N92"/>
  <c r="M92"/>
  <c r="L92"/>
  <c r="K92"/>
  <c r="J92"/>
  <c r="I92"/>
  <c r="H92"/>
  <c r="G92"/>
  <c r="F92"/>
  <c r="E92"/>
  <c r="D92"/>
  <c r="C92"/>
  <c r="B92"/>
  <c r="R91"/>
  <c r="Q91"/>
  <c r="P91"/>
  <c r="O91"/>
  <c r="N91"/>
  <c r="M91"/>
  <c r="L91"/>
  <c r="K91"/>
  <c r="J91"/>
  <c r="I91"/>
  <c r="H91"/>
  <c r="G91"/>
  <c r="F91"/>
  <c r="E91"/>
  <c r="D91"/>
  <c r="C91"/>
  <c r="B91"/>
  <c r="R90"/>
  <c r="Q90"/>
  <c r="P90"/>
  <c r="O90"/>
  <c r="N90"/>
  <c r="M90"/>
  <c r="L90"/>
  <c r="K90"/>
  <c r="J90"/>
  <c r="I90"/>
  <c r="H90"/>
  <c r="G90"/>
  <c r="F90"/>
  <c r="E90"/>
  <c r="D90"/>
  <c r="C90"/>
  <c r="B90"/>
  <c r="R89"/>
  <c r="Q89"/>
  <c r="P89"/>
  <c r="O89"/>
  <c r="N89"/>
  <c r="M89"/>
  <c r="L89"/>
  <c r="K89"/>
  <c r="J89"/>
  <c r="I89"/>
  <c r="H89"/>
  <c r="G89"/>
  <c r="F89"/>
  <c r="E89"/>
  <c r="D89"/>
  <c r="C89"/>
  <c r="B89"/>
  <c r="R87"/>
  <c r="Q87"/>
  <c r="P87"/>
  <c r="O87"/>
  <c r="N87"/>
  <c r="M87"/>
  <c r="L87"/>
  <c r="K87"/>
  <c r="J87"/>
  <c r="I87"/>
  <c r="H87"/>
  <c r="G87"/>
  <c r="F87"/>
  <c r="E87"/>
  <c r="D87"/>
  <c r="C87"/>
  <c r="B87"/>
  <c r="R86"/>
  <c r="Q86"/>
  <c r="P86"/>
  <c r="O86"/>
  <c r="N86"/>
  <c r="M86"/>
  <c r="L86"/>
  <c r="K86"/>
  <c r="J86"/>
  <c r="I86"/>
  <c r="H86"/>
  <c r="G86"/>
  <c r="F86"/>
  <c r="E86"/>
  <c r="D86"/>
  <c r="C86"/>
  <c r="B86"/>
  <c r="R85"/>
  <c r="Q85"/>
  <c r="P85"/>
  <c r="O85"/>
  <c r="N85"/>
  <c r="M85"/>
  <c r="L85"/>
  <c r="K85"/>
  <c r="J85"/>
  <c r="I85"/>
  <c r="H85"/>
  <c r="G85"/>
  <c r="F85"/>
  <c r="E85"/>
  <c r="D85"/>
  <c r="C85"/>
  <c r="B85"/>
  <c r="R84"/>
  <c r="Q84"/>
  <c r="P84"/>
  <c r="O84"/>
  <c r="N84"/>
  <c r="M84"/>
  <c r="L84"/>
  <c r="K84"/>
  <c r="J84"/>
  <c r="I84"/>
  <c r="H84"/>
  <c r="G84"/>
  <c r="F84"/>
  <c r="E84"/>
  <c r="D84"/>
  <c r="C84"/>
  <c r="B84"/>
  <c r="R83"/>
  <c r="Q83"/>
  <c r="P83"/>
  <c r="O83"/>
  <c r="N83"/>
  <c r="M83"/>
  <c r="L83"/>
  <c r="K83"/>
  <c r="J83"/>
  <c r="I83"/>
  <c r="H83"/>
  <c r="G83"/>
  <c r="F83"/>
  <c r="E83"/>
  <c r="D83"/>
  <c r="C83"/>
  <c r="B83"/>
  <c r="R82"/>
  <c r="Q82"/>
  <c r="P82"/>
  <c r="O82"/>
  <c r="N82"/>
  <c r="M82"/>
  <c r="L82"/>
  <c r="K82"/>
  <c r="J82"/>
  <c r="I82"/>
  <c r="H82"/>
  <c r="G82"/>
  <c r="F82"/>
  <c r="E82"/>
  <c r="D82"/>
  <c r="C82"/>
  <c r="B82"/>
  <c r="R81"/>
  <c r="Q81"/>
  <c r="P81"/>
  <c r="O81"/>
  <c r="N81"/>
  <c r="M81"/>
  <c r="L81"/>
  <c r="K81"/>
  <c r="J81"/>
  <c r="I81"/>
  <c r="H81"/>
  <c r="G81"/>
  <c r="F81"/>
  <c r="E81"/>
  <c r="D81"/>
  <c r="C81"/>
  <c r="B81"/>
  <c r="R80"/>
  <c r="Q80"/>
  <c r="P80"/>
  <c r="O80"/>
  <c r="N80"/>
  <c r="M80"/>
  <c r="L80"/>
  <c r="K80"/>
  <c r="J80"/>
  <c r="I80"/>
  <c r="H80"/>
  <c r="G80"/>
  <c r="F80"/>
  <c r="E80"/>
  <c r="D80"/>
  <c r="C80"/>
  <c r="B80"/>
  <c r="R79"/>
  <c r="Q79"/>
  <c r="P79"/>
  <c r="O79"/>
  <c r="N79"/>
  <c r="M79"/>
  <c r="L79"/>
  <c r="K79"/>
  <c r="J79"/>
  <c r="I79"/>
  <c r="H79"/>
  <c r="G79"/>
  <c r="F79"/>
  <c r="E79"/>
  <c r="D79"/>
  <c r="C79"/>
  <c r="B79"/>
  <c r="R77"/>
  <c r="Q77"/>
  <c r="P77"/>
  <c r="O77"/>
  <c r="N77"/>
  <c r="M77"/>
  <c r="L77"/>
  <c r="K77"/>
  <c r="J77"/>
  <c r="I77"/>
  <c r="H77"/>
  <c r="G77"/>
  <c r="F77"/>
  <c r="E77"/>
  <c r="D77"/>
  <c r="C77"/>
  <c r="B77"/>
  <c r="R76"/>
  <c r="Q76"/>
  <c r="P76"/>
  <c r="O76"/>
  <c r="N76"/>
  <c r="M76"/>
  <c r="L76"/>
  <c r="K76"/>
  <c r="J76"/>
  <c r="I76"/>
  <c r="H76"/>
  <c r="G76"/>
  <c r="F76"/>
  <c r="E76"/>
  <c r="D76"/>
  <c r="C76"/>
  <c r="B76"/>
  <c r="R75"/>
  <c r="Q75"/>
  <c r="P75"/>
  <c r="O75"/>
  <c r="N75"/>
  <c r="M75"/>
  <c r="L75"/>
  <c r="K75"/>
  <c r="J75"/>
  <c r="I75"/>
  <c r="H75"/>
  <c r="G75"/>
  <c r="F75"/>
  <c r="E75"/>
  <c r="D75"/>
  <c r="C75"/>
  <c r="B75"/>
  <c r="R74"/>
  <c r="Q74"/>
  <c r="P74"/>
  <c r="O74"/>
  <c r="N74"/>
  <c r="M74"/>
  <c r="L74"/>
  <c r="K74"/>
  <c r="J74"/>
  <c r="I74"/>
  <c r="H74"/>
  <c r="G74"/>
  <c r="F74"/>
  <c r="E74"/>
  <c r="D74"/>
  <c r="C74"/>
  <c r="B74"/>
  <c r="R73"/>
  <c r="Q73"/>
  <c r="P73"/>
  <c r="O73"/>
  <c r="N73"/>
  <c r="M73"/>
  <c r="L73"/>
  <c r="K73"/>
  <c r="J73"/>
  <c r="I73"/>
  <c r="H73"/>
  <c r="G73"/>
  <c r="F73"/>
  <c r="E73"/>
  <c r="D73"/>
  <c r="C73"/>
  <c r="B73"/>
  <c r="R72"/>
  <c r="Q72"/>
  <c r="P72"/>
  <c r="O72"/>
  <c r="N72"/>
  <c r="M72"/>
  <c r="L72"/>
  <c r="K72"/>
  <c r="J72"/>
  <c r="I72"/>
  <c r="H72"/>
  <c r="G72"/>
  <c r="F72"/>
  <c r="E72"/>
  <c r="D72"/>
  <c r="C72"/>
  <c r="B72"/>
  <c r="R71"/>
  <c r="Q71"/>
  <c r="P71"/>
  <c r="O71"/>
  <c r="N71"/>
  <c r="M71"/>
  <c r="L71"/>
  <c r="K71"/>
  <c r="J71"/>
  <c r="I71"/>
  <c r="H71"/>
  <c r="G71"/>
  <c r="F71"/>
  <c r="E71"/>
  <c r="D71"/>
  <c r="C71"/>
  <c r="B71"/>
  <c r="R70"/>
  <c r="Q70"/>
  <c r="P70"/>
  <c r="O70"/>
  <c r="N70"/>
  <c r="M70"/>
  <c r="L70"/>
  <c r="K70"/>
  <c r="J70"/>
  <c r="I70"/>
  <c r="H70"/>
  <c r="G70"/>
  <c r="F70"/>
  <c r="E70"/>
  <c r="D70"/>
  <c r="C70"/>
  <c r="B70"/>
  <c r="R68"/>
  <c r="Q68"/>
  <c r="P68"/>
  <c r="O68"/>
  <c r="N68"/>
  <c r="M68"/>
  <c r="L68"/>
  <c r="K68"/>
  <c r="J68"/>
  <c r="I68"/>
  <c r="H68"/>
  <c r="G68"/>
  <c r="F68"/>
  <c r="E68"/>
  <c r="D68"/>
  <c r="C68"/>
  <c r="B68"/>
  <c r="R67"/>
  <c r="Q67"/>
  <c r="P67"/>
  <c r="O67"/>
  <c r="N67"/>
  <c r="M67"/>
  <c r="L67"/>
  <c r="K67"/>
  <c r="J67"/>
  <c r="I67"/>
  <c r="H67"/>
  <c r="G67"/>
  <c r="F67"/>
  <c r="E67"/>
  <c r="D67"/>
  <c r="C67"/>
  <c r="B67"/>
  <c r="R66"/>
  <c r="Q66"/>
  <c r="P66"/>
  <c r="O66"/>
  <c r="N66"/>
  <c r="M66"/>
  <c r="L66"/>
  <c r="K66"/>
  <c r="J66"/>
  <c r="I66"/>
  <c r="H66"/>
  <c r="G66"/>
  <c r="F66"/>
  <c r="E66"/>
  <c r="D66"/>
  <c r="C66"/>
  <c r="B66"/>
  <c r="R65"/>
  <c r="Q65"/>
  <c r="P65"/>
  <c r="O65"/>
  <c r="N65"/>
  <c r="M65"/>
  <c r="L65"/>
  <c r="K65"/>
  <c r="J65"/>
  <c r="I65"/>
  <c r="H65"/>
  <c r="G65"/>
  <c r="F65"/>
  <c r="E65"/>
  <c r="D65"/>
  <c r="C65"/>
  <c r="B65"/>
  <c r="R64"/>
  <c r="Q64"/>
  <c r="P64"/>
  <c r="O64"/>
  <c r="N64"/>
  <c r="M64"/>
  <c r="L64"/>
  <c r="K64"/>
  <c r="J64"/>
  <c r="I64"/>
  <c r="H64"/>
  <c r="G64"/>
  <c r="F64"/>
  <c r="E64"/>
  <c r="D64"/>
  <c r="C64"/>
  <c r="B64"/>
  <c r="R63"/>
  <c r="Q63"/>
  <c r="P63"/>
  <c r="O63"/>
  <c r="N63"/>
  <c r="M63"/>
  <c r="L63"/>
  <c r="K63"/>
  <c r="J63"/>
  <c r="I63"/>
  <c r="H63"/>
  <c r="G63"/>
  <c r="F63"/>
  <c r="E63"/>
  <c r="D63"/>
  <c r="C63"/>
  <c r="B63"/>
  <c r="R62"/>
  <c r="Q62"/>
  <c r="P62"/>
  <c r="O62"/>
  <c r="N62"/>
  <c r="M62"/>
  <c r="L62"/>
  <c r="K62"/>
  <c r="J62"/>
  <c r="I62"/>
  <c r="H62"/>
  <c r="G62"/>
  <c r="F62"/>
  <c r="E62"/>
  <c r="D62"/>
  <c r="C62"/>
  <c r="B62"/>
  <c r="R61"/>
  <c r="Q61"/>
  <c r="P61"/>
  <c r="O61"/>
  <c r="N61"/>
  <c r="M61"/>
  <c r="L61"/>
  <c r="K61"/>
  <c r="J61"/>
  <c r="I61"/>
  <c r="H61"/>
  <c r="G61"/>
  <c r="F61"/>
  <c r="E61"/>
  <c r="D61"/>
  <c r="C61"/>
  <c r="B61"/>
  <c r="R60"/>
  <c r="Q60"/>
  <c r="P60"/>
  <c r="O60"/>
  <c r="N60"/>
  <c r="M60"/>
  <c r="L60"/>
  <c r="K60"/>
  <c r="J60"/>
  <c r="I60"/>
  <c r="H60"/>
  <c r="G60"/>
  <c r="F60"/>
  <c r="E60"/>
  <c r="D60"/>
  <c r="C60"/>
  <c r="B60"/>
  <c r="R58"/>
  <c r="Q58"/>
  <c r="P58"/>
  <c r="O58"/>
  <c r="N58"/>
  <c r="M58"/>
  <c r="L58"/>
  <c r="K58"/>
  <c r="J58"/>
  <c r="I58"/>
  <c r="H58"/>
  <c r="G58"/>
  <c r="F58"/>
  <c r="E58"/>
  <c r="D58"/>
  <c r="C58"/>
  <c r="B58"/>
  <c r="R57"/>
  <c r="Q57"/>
  <c r="P57"/>
  <c r="O57"/>
  <c r="N57"/>
  <c r="M57"/>
  <c r="L57"/>
  <c r="K57"/>
  <c r="J57"/>
  <c r="I57"/>
  <c r="H57"/>
  <c r="G57"/>
  <c r="F57"/>
  <c r="E57"/>
  <c r="D57"/>
  <c r="C57"/>
  <c r="B57"/>
  <c r="R56"/>
  <c r="Q56"/>
  <c r="P56"/>
  <c r="O56"/>
  <c r="N56"/>
  <c r="M56"/>
  <c r="L56"/>
  <c r="K56"/>
  <c r="J56"/>
  <c r="I56"/>
  <c r="H56"/>
  <c r="G56"/>
  <c r="F56"/>
  <c r="E56"/>
  <c r="D56"/>
  <c r="C56"/>
  <c r="B56"/>
  <c r="R55"/>
  <c r="Q55"/>
  <c r="P55"/>
  <c r="O55"/>
  <c r="N55"/>
  <c r="M55"/>
  <c r="L55"/>
  <c r="K55"/>
  <c r="J55"/>
  <c r="I55"/>
  <c r="H55"/>
  <c r="G55"/>
  <c r="F55"/>
  <c r="E55"/>
  <c r="D55"/>
  <c r="C55"/>
  <c r="B55"/>
  <c r="R54"/>
  <c r="Q54"/>
  <c r="P54"/>
  <c r="O54"/>
  <c r="N54"/>
  <c r="M54"/>
  <c r="L54"/>
  <c r="K54"/>
  <c r="J54"/>
  <c r="I54"/>
  <c r="H54"/>
  <c r="G54"/>
  <c r="F54"/>
  <c r="E54"/>
  <c r="D54"/>
  <c r="C54"/>
  <c r="B54"/>
  <c r="R53"/>
  <c r="Q53"/>
  <c r="P53"/>
  <c r="O53"/>
  <c r="N53"/>
  <c r="M53"/>
  <c r="L53"/>
  <c r="K53"/>
  <c r="J53"/>
  <c r="I53"/>
  <c r="H53"/>
  <c r="G53"/>
  <c r="F53"/>
  <c r="E53"/>
  <c r="D53"/>
  <c r="C53"/>
  <c r="B53"/>
  <c r="R52"/>
  <c r="Q52"/>
  <c r="P52"/>
  <c r="O52"/>
  <c r="N52"/>
  <c r="M52"/>
  <c r="L52"/>
  <c r="K52"/>
  <c r="J52"/>
  <c r="I52"/>
  <c r="H52"/>
  <c r="G52"/>
  <c r="F52"/>
  <c r="E52"/>
  <c r="D52"/>
  <c r="C52"/>
  <c r="B52"/>
  <c r="R51"/>
  <c r="Q51"/>
  <c r="P51"/>
  <c r="O51"/>
  <c r="N51"/>
  <c r="M51"/>
  <c r="L51"/>
  <c r="K51"/>
  <c r="J51"/>
  <c r="I51"/>
  <c r="H51"/>
  <c r="G51"/>
  <c r="F51"/>
  <c r="E51"/>
  <c r="D51"/>
  <c r="C51"/>
  <c r="B51"/>
  <c r="R49"/>
  <c r="Q49"/>
  <c r="P49"/>
  <c r="O49"/>
  <c r="N49"/>
  <c r="M49"/>
  <c r="L49"/>
  <c r="K49"/>
  <c r="J49"/>
  <c r="I49"/>
  <c r="H49"/>
  <c r="G49"/>
  <c r="F49"/>
  <c r="E49"/>
  <c r="D49"/>
  <c r="C49"/>
  <c r="B49"/>
  <c r="R48"/>
  <c r="Q48"/>
  <c r="P48"/>
  <c r="O48"/>
  <c r="N48"/>
  <c r="M48"/>
  <c r="L48"/>
  <c r="K48"/>
  <c r="J48"/>
  <c r="I48"/>
  <c r="H48"/>
  <c r="G48"/>
  <c r="F48"/>
  <c r="E48"/>
  <c r="D48"/>
  <c r="C48"/>
  <c r="B48"/>
  <c r="R47"/>
  <c r="Q47"/>
  <c r="P47"/>
  <c r="O47"/>
  <c r="N47"/>
  <c r="M47"/>
  <c r="L47"/>
  <c r="K47"/>
  <c r="J47"/>
  <c r="I47"/>
  <c r="H47"/>
  <c r="G47"/>
  <c r="F47"/>
  <c r="E47"/>
  <c r="D47"/>
  <c r="C47"/>
  <c r="B47"/>
  <c r="R46"/>
  <c r="Q46"/>
  <c r="P46"/>
  <c r="O46"/>
  <c r="N46"/>
  <c r="M46"/>
  <c r="L46"/>
  <c r="K46"/>
  <c r="J46"/>
  <c r="I46"/>
  <c r="H46"/>
  <c r="G46"/>
  <c r="F46"/>
  <c r="E46"/>
  <c r="D46"/>
  <c r="C46"/>
  <c r="B46"/>
  <c r="R45"/>
  <c r="Q45"/>
  <c r="P45"/>
  <c r="O45"/>
  <c r="N45"/>
  <c r="M45"/>
  <c r="L45"/>
  <c r="K45"/>
  <c r="J45"/>
  <c r="I45"/>
  <c r="H45"/>
  <c r="G45"/>
  <c r="F45"/>
  <c r="E45"/>
  <c r="D45"/>
  <c r="C45"/>
  <c r="B45"/>
  <c r="R44"/>
  <c r="Q44"/>
  <c r="P44"/>
  <c r="O44"/>
  <c r="N44"/>
  <c r="M44"/>
  <c r="L44"/>
  <c r="K44"/>
  <c r="J44"/>
  <c r="I44"/>
  <c r="H44"/>
  <c r="G44"/>
  <c r="F44"/>
  <c r="E44"/>
  <c r="D44"/>
  <c r="C44"/>
  <c r="B44"/>
  <c r="R43"/>
  <c r="Q43"/>
  <c r="P43"/>
  <c r="O43"/>
  <c r="N43"/>
  <c r="M43"/>
  <c r="L43"/>
  <c r="K43"/>
  <c r="J43"/>
  <c r="I43"/>
  <c r="H43"/>
  <c r="G43"/>
  <c r="F43"/>
  <c r="E43"/>
  <c r="D43"/>
  <c r="C43"/>
  <c r="B43"/>
  <c r="R42"/>
  <c r="Q42"/>
  <c r="P42"/>
  <c r="O42"/>
  <c r="N42"/>
  <c r="M42"/>
  <c r="L42"/>
  <c r="K42"/>
  <c r="J42"/>
  <c r="I42"/>
  <c r="H42"/>
  <c r="G42"/>
  <c r="F42"/>
  <c r="E42"/>
  <c r="D42"/>
  <c r="C42"/>
  <c r="B42"/>
  <c r="R41"/>
  <c r="Q41"/>
  <c r="P41"/>
  <c r="O41"/>
  <c r="N41"/>
  <c r="M41"/>
  <c r="L41"/>
  <c r="K41"/>
  <c r="J41"/>
  <c r="I41"/>
  <c r="H41"/>
  <c r="G41"/>
  <c r="F41"/>
  <c r="E41"/>
  <c r="D41"/>
  <c r="C41"/>
  <c r="B41"/>
  <c r="R40"/>
  <c r="Q40"/>
  <c r="P40"/>
  <c r="O40"/>
  <c r="N40"/>
  <c r="M40"/>
  <c r="L40"/>
  <c r="K40"/>
  <c r="J40"/>
  <c r="I40"/>
  <c r="H40"/>
  <c r="G40"/>
  <c r="F40"/>
  <c r="E40"/>
  <c r="D40"/>
  <c r="C40"/>
  <c r="B40"/>
  <c r="R39"/>
  <c r="Q39"/>
  <c r="P39"/>
  <c r="O39"/>
  <c r="N39"/>
  <c r="M39"/>
  <c r="L39"/>
  <c r="K39"/>
  <c r="J39"/>
  <c r="I39"/>
  <c r="H39"/>
  <c r="G39"/>
  <c r="F39"/>
  <c r="E39"/>
  <c r="D39"/>
  <c r="C39"/>
  <c r="B39"/>
  <c r="R38"/>
  <c r="Q38"/>
  <c r="P38"/>
  <c r="O38"/>
  <c r="N38"/>
  <c r="M38"/>
  <c r="L38"/>
  <c r="K38"/>
  <c r="J38"/>
  <c r="I38"/>
  <c r="H38"/>
  <c r="G38"/>
  <c r="F38"/>
  <c r="E38"/>
  <c r="D38"/>
  <c r="C38"/>
  <c r="B38"/>
  <c r="R36"/>
  <c r="Q36"/>
  <c r="P36"/>
  <c r="O36"/>
  <c r="N36"/>
  <c r="M36"/>
  <c r="L36"/>
  <c r="K36"/>
  <c r="J36"/>
  <c r="I36"/>
  <c r="H36"/>
  <c r="G36"/>
  <c r="F36"/>
  <c r="E36"/>
  <c r="D36"/>
  <c r="C36"/>
  <c r="B36"/>
  <c r="R35"/>
  <c r="Q35"/>
  <c r="P35"/>
  <c r="O35"/>
  <c r="N35"/>
  <c r="M35"/>
  <c r="L35"/>
  <c r="K35"/>
  <c r="J35"/>
  <c r="I35"/>
  <c r="H35"/>
  <c r="G35"/>
  <c r="F35"/>
  <c r="E35"/>
  <c r="D35"/>
  <c r="C35"/>
  <c r="B35"/>
  <c r="R34"/>
  <c r="Q34"/>
  <c r="P34"/>
  <c r="O34"/>
  <c r="N34"/>
  <c r="M34"/>
  <c r="L34"/>
  <c r="K34"/>
  <c r="J34"/>
  <c r="I34"/>
  <c r="H34"/>
  <c r="G34"/>
  <c r="F34"/>
  <c r="E34"/>
  <c r="D34"/>
  <c r="C34"/>
  <c r="B34"/>
  <c r="R33"/>
  <c r="Q33"/>
  <c r="P33"/>
  <c r="O33"/>
  <c r="N33"/>
  <c r="M33"/>
  <c r="L33"/>
  <c r="K33"/>
  <c r="J33"/>
  <c r="I33"/>
  <c r="H33"/>
  <c r="G33"/>
  <c r="F33"/>
  <c r="E33"/>
  <c r="D33"/>
  <c r="C33"/>
  <c r="B33"/>
  <c r="R32"/>
  <c r="Q32"/>
  <c r="P32"/>
  <c r="O32"/>
  <c r="N32"/>
  <c r="M32"/>
  <c r="L32"/>
  <c r="K32"/>
  <c r="J32"/>
  <c r="I32"/>
  <c r="H32"/>
  <c r="G32"/>
  <c r="F32"/>
  <c r="E32"/>
  <c r="D32"/>
  <c r="C32"/>
  <c r="B32"/>
  <c r="R31"/>
  <c r="Q31"/>
  <c r="P31"/>
  <c r="O31"/>
  <c r="N31"/>
  <c r="M31"/>
  <c r="L31"/>
  <c r="K31"/>
  <c r="J31"/>
  <c r="I31"/>
  <c r="H31"/>
  <c r="G31"/>
  <c r="F31"/>
  <c r="E31"/>
  <c r="D31"/>
  <c r="C31"/>
  <c r="B31"/>
  <c r="R30"/>
  <c r="Q30"/>
  <c r="P30"/>
  <c r="O30"/>
  <c r="N30"/>
  <c r="M30"/>
  <c r="L30"/>
  <c r="K30"/>
  <c r="J30"/>
  <c r="I30"/>
  <c r="H30"/>
  <c r="G30"/>
  <c r="F30"/>
  <c r="E30"/>
  <c r="D30"/>
  <c r="C30"/>
  <c r="B30"/>
  <c r="R29"/>
  <c r="Q29"/>
  <c r="P29"/>
  <c r="O29"/>
  <c r="N29"/>
  <c r="M29"/>
  <c r="L29"/>
  <c r="K29"/>
  <c r="J29"/>
  <c r="I29"/>
  <c r="H29"/>
  <c r="G29"/>
  <c r="F29"/>
  <c r="E29"/>
  <c r="D29"/>
  <c r="C29"/>
  <c r="B29"/>
  <c r="R27"/>
  <c r="Q27"/>
  <c r="P27"/>
  <c r="O27"/>
  <c r="N27"/>
  <c r="M27"/>
  <c r="L27"/>
  <c r="K27"/>
  <c r="J27"/>
  <c r="I27"/>
  <c r="H27"/>
  <c r="G27"/>
  <c r="F27"/>
  <c r="E27"/>
  <c r="D27"/>
  <c r="C27"/>
  <c r="B27"/>
  <c r="R26"/>
  <c r="Q26"/>
  <c r="P26"/>
  <c r="O26"/>
  <c r="N26"/>
  <c r="M26"/>
  <c r="L26"/>
  <c r="K26"/>
  <c r="J26"/>
  <c r="I26"/>
  <c r="H26"/>
  <c r="G26"/>
  <c r="F26"/>
  <c r="E26"/>
  <c r="D26"/>
  <c r="C26"/>
  <c r="B26"/>
  <c r="R25"/>
  <c r="Q25"/>
  <c r="P25"/>
  <c r="O25"/>
  <c r="N25"/>
  <c r="M25"/>
  <c r="L25"/>
  <c r="K25"/>
  <c r="J25"/>
  <c r="I25"/>
  <c r="H25"/>
  <c r="G25"/>
  <c r="F25"/>
  <c r="E25"/>
  <c r="D25"/>
  <c r="C25"/>
  <c r="B25"/>
  <c r="R24"/>
  <c r="Q24"/>
  <c r="P24"/>
  <c r="O24"/>
  <c r="N24"/>
  <c r="M24"/>
  <c r="L24"/>
  <c r="K24"/>
  <c r="J24"/>
  <c r="I24"/>
  <c r="H24"/>
  <c r="G24"/>
  <c r="F24"/>
  <c r="E24"/>
  <c r="D24"/>
  <c r="C24"/>
  <c r="B24"/>
  <c r="R23"/>
  <c r="Q23"/>
  <c r="P23"/>
  <c r="O23"/>
  <c r="N23"/>
  <c r="M23"/>
  <c r="L23"/>
  <c r="K23"/>
  <c r="J23"/>
  <c r="I23"/>
  <c r="H23"/>
  <c r="G23"/>
  <c r="F23"/>
  <c r="E23"/>
  <c r="D23"/>
  <c r="C23"/>
  <c r="B23"/>
  <c r="R22"/>
  <c r="Q22"/>
  <c r="P22"/>
  <c r="O22"/>
  <c r="N22"/>
  <c r="M22"/>
  <c r="L22"/>
  <c r="K22"/>
  <c r="J22"/>
  <c r="I22"/>
  <c r="H22"/>
  <c r="G22"/>
  <c r="F22"/>
  <c r="E22"/>
  <c r="D22"/>
  <c r="C22"/>
  <c r="B22"/>
  <c r="R21"/>
  <c r="Q21"/>
  <c r="P21"/>
  <c r="O21"/>
  <c r="N21"/>
  <c r="M21"/>
  <c r="L21"/>
  <c r="K21"/>
  <c r="J21"/>
  <c r="I21"/>
  <c r="H21"/>
  <c r="G21"/>
  <c r="F21"/>
  <c r="E21"/>
  <c r="D21"/>
  <c r="C21"/>
  <c r="B21"/>
  <c r="R20"/>
  <c r="Q20"/>
  <c r="P20"/>
  <c r="O20"/>
  <c r="N20"/>
  <c r="M20"/>
  <c r="L20"/>
  <c r="K20"/>
  <c r="J20"/>
  <c r="I20"/>
  <c r="H20"/>
  <c r="G20"/>
  <c r="F20"/>
  <c r="E20"/>
  <c r="D20"/>
  <c r="C20"/>
  <c r="B20"/>
  <c r="R19"/>
  <c r="Q19"/>
  <c r="P19"/>
  <c r="O19"/>
  <c r="N19"/>
  <c r="M19"/>
  <c r="L19"/>
  <c r="K19"/>
  <c r="J19"/>
  <c r="I19"/>
  <c r="H19"/>
  <c r="G19"/>
  <c r="F19"/>
  <c r="E19"/>
  <c r="D19"/>
  <c r="C19"/>
  <c r="B19"/>
  <c r="R17"/>
  <c r="Q17"/>
  <c r="P17"/>
  <c r="O17"/>
  <c r="N17"/>
  <c r="M17"/>
  <c r="L17"/>
  <c r="K17"/>
  <c r="J17"/>
  <c r="I17"/>
  <c r="H17"/>
  <c r="G17"/>
  <c r="F17"/>
  <c r="E17"/>
  <c r="D17"/>
  <c r="C17"/>
  <c r="B17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Q15"/>
  <c r="P15"/>
  <c r="O15"/>
  <c r="N15"/>
  <c r="M15"/>
  <c r="L15"/>
  <c r="K15"/>
  <c r="J15"/>
  <c r="I15"/>
  <c r="H15"/>
  <c r="G15"/>
  <c r="F15"/>
  <c r="E15"/>
  <c r="D15"/>
  <c r="C15"/>
  <c r="B15"/>
  <c r="R14"/>
  <c r="Q14"/>
  <c r="P14"/>
  <c r="O14"/>
  <c r="N14"/>
  <c r="M14"/>
  <c r="L14"/>
  <c r="K14"/>
  <c r="J14"/>
  <c r="I14"/>
  <c r="H14"/>
  <c r="G14"/>
  <c r="F14"/>
  <c r="E14"/>
  <c r="D14"/>
  <c r="C14"/>
  <c r="B14"/>
  <c r="R13"/>
  <c r="Q13"/>
  <c r="P13"/>
  <c r="O13"/>
  <c r="N13"/>
  <c r="M13"/>
  <c r="L13"/>
  <c r="K13"/>
  <c r="J13"/>
  <c r="I13"/>
  <c r="H13"/>
  <c r="G13"/>
  <c r="F13"/>
  <c r="E13"/>
  <c r="D13"/>
  <c r="C13"/>
  <c r="B13"/>
  <c r="R12"/>
  <c r="Q12"/>
  <c r="P12"/>
  <c r="O12"/>
  <c r="N12"/>
  <c r="M12"/>
  <c r="L12"/>
  <c r="K12"/>
  <c r="J12"/>
  <c r="I12"/>
  <c r="H12"/>
  <c r="G12"/>
  <c r="F12"/>
  <c r="E12"/>
  <c r="D12"/>
  <c r="C12"/>
  <c r="B12"/>
  <c r="R11"/>
  <c r="Q11"/>
  <c r="P11"/>
  <c r="O11"/>
  <c r="N11"/>
  <c r="M11"/>
  <c r="L11"/>
  <c r="K11"/>
  <c r="J11"/>
  <c r="I11"/>
  <c r="H11"/>
  <c r="G11"/>
  <c r="F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F9"/>
  <c r="E9"/>
  <c r="D9"/>
  <c r="C9"/>
  <c r="B9"/>
  <c r="B88" l="1"/>
  <c r="B78"/>
  <c r="B69"/>
  <c r="B59"/>
  <c r="B50"/>
  <c r="B37"/>
  <c r="B28"/>
  <c r="B18"/>
  <c r="Q88"/>
  <c r="M88"/>
  <c r="I88"/>
  <c r="E88"/>
  <c r="R88"/>
  <c r="N88"/>
  <c r="J88"/>
  <c r="F88"/>
  <c r="O88"/>
  <c r="K88"/>
  <c r="G88"/>
  <c r="C88"/>
  <c r="P78"/>
  <c r="L78"/>
  <c r="H78"/>
  <c r="D78"/>
  <c r="Q78"/>
  <c r="M78"/>
  <c r="I78"/>
  <c r="F78"/>
  <c r="E78"/>
  <c r="P69"/>
  <c r="L69"/>
  <c r="H69"/>
  <c r="D69"/>
  <c r="R69"/>
  <c r="Q69"/>
  <c r="N69"/>
  <c r="M69"/>
  <c r="J69"/>
  <c r="I69"/>
  <c r="F69"/>
  <c r="E69"/>
  <c r="R59"/>
  <c r="N59"/>
  <c r="J59"/>
  <c r="F59"/>
  <c r="P59"/>
  <c r="O59"/>
  <c r="L59"/>
  <c r="K59"/>
  <c r="H59"/>
  <c r="G59"/>
  <c r="D59"/>
  <c r="C59"/>
  <c r="O50"/>
  <c r="P50"/>
  <c r="L50"/>
  <c r="H50"/>
  <c r="D50"/>
  <c r="R50"/>
  <c r="N50"/>
  <c r="K50"/>
  <c r="J50"/>
  <c r="G50"/>
  <c r="F50"/>
  <c r="C50"/>
  <c r="P37"/>
  <c r="L37"/>
  <c r="D37"/>
  <c r="Q37"/>
  <c r="O37"/>
  <c r="M37"/>
  <c r="K37"/>
  <c r="I37"/>
  <c r="G37"/>
  <c r="E37"/>
  <c r="C37"/>
  <c r="R37"/>
  <c r="H37"/>
  <c r="F37"/>
  <c r="P28"/>
  <c r="L28"/>
  <c r="H28"/>
  <c r="Q28"/>
  <c r="M28"/>
  <c r="I28"/>
  <c r="E28"/>
  <c r="R28"/>
  <c r="N28"/>
  <c r="J28"/>
  <c r="F28"/>
  <c r="D28"/>
  <c r="Q18"/>
  <c r="M18"/>
  <c r="I18"/>
  <c r="E18"/>
  <c r="R18"/>
  <c r="N18"/>
  <c r="J18"/>
  <c r="F18"/>
  <c r="O18"/>
  <c r="K18"/>
  <c r="G18"/>
  <c r="C18"/>
  <c r="P88"/>
  <c r="L88"/>
  <c r="H88"/>
  <c r="D88"/>
  <c r="R78"/>
  <c r="O78"/>
  <c r="N78"/>
  <c r="K78"/>
  <c r="J78"/>
  <c r="G78"/>
  <c r="C78"/>
  <c r="O69"/>
  <c r="K69"/>
  <c r="G69"/>
  <c r="C69"/>
  <c r="Q59"/>
  <c r="M59"/>
  <c r="I59"/>
  <c r="E59"/>
  <c r="Q50"/>
  <c r="M50"/>
  <c r="I50"/>
  <c r="E50"/>
  <c r="N37"/>
  <c r="J37"/>
  <c r="O28"/>
  <c r="K28"/>
  <c r="G28"/>
  <c r="C28"/>
  <c r="P18"/>
  <c r="L18"/>
  <c r="H18"/>
  <c r="D18"/>
  <c r="B8" l="1"/>
  <c r="B7" s="1"/>
  <c r="D8"/>
  <c r="D7" s="1"/>
  <c r="C8"/>
  <c r="C7" s="1"/>
  <c r="E8" l="1"/>
  <c r="E7" s="1"/>
  <c r="F8" l="1"/>
  <c r="F7" s="1"/>
  <c r="G8" l="1"/>
  <c r="G7" s="1"/>
  <c r="H8" l="1"/>
  <c r="H7" s="1"/>
  <c r="I8" l="1"/>
  <c r="I7" s="1"/>
  <c r="J8" l="1"/>
  <c r="J7" s="1"/>
  <c r="K8" l="1"/>
  <c r="K7" s="1"/>
  <c r="L8" l="1"/>
  <c r="L7" s="1"/>
  <c r="M8" l="1"/>
  <c r="M7" s="1"/>
  <c r="N8" l="1"/>
  <c r="N7" s="1"/>
  <c r="O8" l="1"/>
  <c r="O7" s="1"/>
  <c r="P8" l="1"/>
  <c r="P7" s="1"/>
  <c r="R8" l="1"/>
  <c r="R7" s="1"/>
  <c r="Q8"/>
  <c r="Q7" s="1"/>
</calcChain>
</file>

<file path=xl/sharedStrings.xml><?xml version="1.0" encoding="utf-8"?>
<sst xmlns="http://schemas.openxmlformats.org/spreadsheetml/2006/main" count="233" uniqueCount="125">
  <si>
    <t>เกษตรกร</t>
  </si>
  <si>
    <t>จำนวนปศุสัตว์</t>
  </si>
  <si>
    <t>จังหวัด</t>
  </si>
  <si>
    <t>โคเนื้อ</t>
  </si>
  <si>
    <t>โคนม</t>
  </si>
  <si>
    <t>กระบือ</t>
  </si>
  <si>
    <t>สุกร</t>
  </si>
  <si>
    <t>ไก่</t>
  </si>
  <si>
    <t>เป็ด</t>
  </si>
  <si>
    <t>แพะ</t>
  </si>
  <si>
    <t>แกะ</t>
  </si>
  <si>
    <t>(ราย)</t>
  </si>
  <si>
    <t>(ตัว)</t>
  </si>
  <si>
    <t>ยอดรวม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</si>
  <si>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</si>
  <si>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</si>
  <si>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</si>
  <si>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</si>
  <si>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</si>
  <si>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</si>
  <si>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</si>
  <si>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</si>
  <si>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</si>
  <si>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</si>
  <si>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: สำนักงานปศุสัตว์อำเภอ</t>
  </si>
  <si>
    <t>รวบรวมโดย</t>
  </si>
  <si>
    <t>: กลุ่มสารสนเทศและข้อมูลสถิติ ศูนย์เทคโนโลยีสารสนเทศและการสื่อสาร กรมปศุสัตว์</t>
  </si>
  <si>
    <t xml:space="preserve"> สงขลา </t>
  </si>
  <si>
    <t xml:space="preserve"> สตูล </t>
  </si>
  <si>
    <t xml:space="preserve"> ปัตตานี </t>
  </si>
  <si>
    <t xml:space="preserve"> ยะลา </t>
  </si>
  <si>
    <t xml:space="preserve"> นราธิวาส </t>
  </si>
  <si>
    <t xml:space="preserve"> นครศรีธรรมราช </t>
  </si>
  <si>
    <t xml:space="preserve"> กระบี่ </t>
  </si>
  <si>
    <t xml:space="preserve"> พังงา </t>
  </si>
  <si>
    <t xml:space="preserve"> ภูเก็ต </t>
  </si>
  <si>
    <t xml:space="preserve"> สุราษฎร์ธานี </t>
  </si>
  <si>
    <t xml:space="preserve"> ระนอง </t>
  </si>
  <si>
    <t xml:space="preserve"> ชุมพร </t>
  </si>
  <si>
    <t xml:space="preserve"> ตรัง </t>
  </si>
  <si>
    <t xml:space="preserve"> พัทลุง </t>
  </si>
  <si>
    <t xml:space="preserve"> ราชบุรี </t>
  </si>
  <si>
    <t xml:space="preserve"> กาญจนบุรี </t>
  </si>
  <si>
    <t xml:space="preserve"> สุพรรณบุรี </t>
  </si>
  <si>
    <t xml:space="preserve"> นครปฐม </t>
  </si>
  <si>
    <t xml:space="preserve"> สมุทรสาคร </t>
  </si>
  <si>
    <t xml:space="preserve"> สมุทรสงคราม </t>
  </si>
  <si>
    <t xml:space="preserve"> เพชรบุรี </t>
  </si>
  <si>
    <t xml:space="preserve"> ประจวบคีรีขันธ์ </t>
  </si>
  <si>
    <t xml:space="preserve"> อุตรดิตถ์ </t>
  </si>
  <si>
    <t xml:space="preserve"> นครสวรรค์ </t>
  </si>
  <si>
    <t xml:space="preserve"> อุทัยธานี </t>
  </si>
  <si>
    <t xml:space="preserve"> กำแพงเพชร </t>
  </si>
  <si>
    <t xml:space="preserve"> ตาก </t>
  </si>
  <si>
    <t xml:space="preserve"> สุโขทัย </t>
  </si>
  <si>
    <t xml:space="preserve"> พิษณุโลก </t>
  </si>
  <si>
    <t xml:space="preserve"> พิจิตร </t>
  </si>
  <si>
    <t xml:space="preserve"> เพชรบูรณ์ </t>
  </si>
  <si>
    <t xml:space="preserve"> เชียงใหม่ </t>
  </si>
  <si>
    <t xml:space="preserve"> ลำพูน </t>
  </si>
  <si>
    <t xml:space="preserve"> ลำปาง </t>
  </si>
  <si>
    <t xml:space="preserve"> แพร่ </t>
  </si>
  <si>
    <t xml:space="preserve"> น่าน </t>
  </si>
  <si>
    <t xml:space="preserve"> พะเยา </t>
  </si>
  <si>
    <t xml:space="preserve"> เชียงราย </t>
  </si>
  <si>
    <t xml:space="preserve"> แม่ฮ่องสอน </t>
  </si>
  <si>
    <t xml:space="preserve"> บึงกาฬ </t>
  </si>
  <si>
    <t xml:space="preserve"> หนองบัวลำภู </t>
  </si>
  <si>
    <t xml:space="preserve"> ขอนแก่น </t>
  </si>
  <si>
    <t xml:space="preserve"> อุดรธานี </t>
  </si>
  <si>
    <t xml:space="preserve"> เลย </t>
  </si>
  <si>
    <t xml:space="preserve"> หนองคาย </t>
  </si>
  <si>
    <t xml:space="preserve"> มหาสารคาม </t>
  </si>
  <si>
    <t xml:space="preserve"> ร้อยเอ็ด </t>
  </si>
  <si>
    <t xml:space="preserve"> กาฬสินธุ์ </t>
  </si>
  <si>
    <t xml:space="preserve"> สกลนคร </t>
  </si>
  <si>
    <t xml:space="preserve"> นครพนม </t>
  </si>
  <si>
    <t xml:space="preserve"> มุกดาหาร </t>
  </si>
  <si>
    <t xml:space="preserve"> นครราชสีมา </t>
  </si>
  <si>
    <t xml:space="preserve"> บุรีรัมย์ </t>
  </si>
  <si>
    <t xml:space="preserve"> สุรินทร์ </t>
  </si>
  <si>
    <t xml:space="preserve"> ศรีสะเกษ </t>
  </si>
  <si>
    <t xml:space="preserve"> อุบลราชธานี </t>
  </si>
  <si>
    <t xml:space="preserve"> ยโสธร </t>
  </si>
  <si>
    <t xml:space="preserve"> ชัยภูมิ </t>
  </si>
  <si>
    <t xml:space="preserve"> อำนาจเจริญ </t>
  </si>
  <si>
    <t xml:space="preserve"> สมุทรปราการ </t>
  </si>
  <si>
    <t xml:space="preserve"> ชลบุรี </t>
  </si>
  <si>
    <t xml:space="preserve"> ระยอง </t>
  </si>
  <si>
    <t xml:space="preserve"> จันทบุรี </t>
  </si>
  <si>
    <t xml:space="preserve"> ตราด </t>
  </si>
  <si>
    <t xml:space="preserve"> ฉะเชิงเทรา </t>
  </si>
  <si>
    <t xml:space="preserve"> ปราจีนบุรี </t>
  </si>
  <si>
    <t xml:space="preserve"> นครนายก </t>
  </si>
  <si>
    <t xml:space="preserve"> สระแก้ว </t>
  </si>
  <si>
    <t xml:space="preserve"> กรุงเทพมหานคร </t>
  </si>
  <si>
    <t xml:space="preserve"> นนทบุรี </t>
  </si>
  <si>
    <t xml:space="preserve"> ปทุมธานี </t>
  </si>
  <si>
    <t xml:space="preserve"> พระนครศรีอยุธยา </t>
  </si>
  <si>
    <t xml:space="preserve"> อ่างทอง </t>
  </si>
  <si>
    <t xml:space="preserve"> ลพบุรี </t>
  </si>
  <si>
    <t xml:space="preserve"> สิงห์บุรี </t>
  </si>
  <si>
    <t xml:space="preserve"> ชัยนาท </t>
  </si>
  <si>
    <t xml:space="preserve"> สระบุรี </t>
  </si>
  <si>
    <t>จำนวน</t>
  </si>
  <si>
    <t>เกษตรกร
ผู้เลี้ยงสัตว์(ราย)</t>
  </si>
  <si>
    <t>รวมเกษตรกรผู้เลี้ยงสัตว์/ปลูกพืชอาหารสัตว์ (ราย)</t>
  </si>
  <si>
    <t>จำนวนรวม โคเนื้อ ทั้งสิ้น (ตัว)</t>
  </si>
  <si>
    <t>จำนวนรวมเกษตรกรผู้เลี้ยง โคเนื้อ ทั้งสิ้น (ราย)</t>
  </si>
  <si>
    <t>จำนวนรวม โคนม ทั้งสิ้น (ตัว)</t>
  </si>
  <si>
    <t>จำนวนรวมเกษตรกรผู้เลี้ยง โคนม ทั้งสิ้น (ราย)</t>
  </si>
  <si>
    <t>จำนวนรวม กระบือ ทั้งสิ้น (ตัว)</t>
  </si>
  <si>
    <t>จำนวนรวมเกษตรกรผู้เลี้ยง กระบือ ทั้งสิ้น (ราย)</t>
  </si>
  <si>
    <t>จำนวนรวม สุกร ทั้งสิ้น (ตัว)</t>
  </si>
  <si>
    <t>จำนวนรวมเกษตรกรผู้เลี้ยง สุกร ทั้งสิ้น (ราย)</t>
  </si>
  <si>
    <t>จำนวนรวม ไก่ ทั้งสิ้น (ตัว)</t>
  </si>
  <si>
    <t>จำนวนรวมเกษตรกรผู้เลี้ยง ไก่ ทั้งสิ้น (ราย)</t>
  </si>
  <si>
    <t>จำนวนรวม เป็ด ทั้งสิ้น (ตัว)</t>
  </si>
  <si>
    <t>จำนวนรวมเกษตรกรผู้เลี้ยง เป็ด ทั้งสิ้น (ราย)</t>
  </si>
  <si>
    <t>จำนวนรวม แพะ ทั้งสิ้น (ตัว)</t>
  </si>
  <si>
    <t>จำนวนรวมเกษตรกรผู้เลี้ยง แพะ ทั้งสิ้น (ราย)</t>
  </si>
  <si>
    <t>จำนวนรวม แกะ ทั้งสิ้น (ตัว)</t>
  </si>
  <si>
    <t>จำนวนรวมเกษตรกรผู้เลี้ยง แกะ ทั้งสิ้น (ราย)</t>
  </si>
  <si>
    <t>สถานที่เลี้ยงสัตว์ จังหวัด</t>
  </si>
  <si>
    <t>ตารางที่ 1-1 จำนวนเกษตรกรผู้เลี้ยงสัตว์และปศุสัตว์ รายจังหวัด ปี 2566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</si>
</sst>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wrapText="1"/>
    </xf>
    <xf numFmtId="43" fontId="6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41" fontId="3" fillId="3" borderId="4" xfId="1" applyNumberFormat="1" applyFont="1" applyFill="1" applyBorder="1" applyAlignment="1">
      <alignment vertical="center"/>
    </xf>
    <xf numFmtId="41" fontId="3" fillId="4" borderId="4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4" fillId="0" borderId="0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87" fontId="5" fillId="0" borderId="0" xfId="2" applyNumberFormat="1" applyFont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3" fillId="3" borderId="4" xfId="1" applyNumberFormat="1" applyFont="1" applyFill="1" applyBorder="1" applyAlignment="1">
      <alignment horizontal="center" vertical="center"/>
    </xf>
    <xf numFmtId="41" fontId="3" fillId="4" borderId="4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4" borderId="0" xfId="1" applyNumberFormat="1" applyFont="1" applyFill="1" applyBorder="1" applyAlignment="1">
      <alignment vertical="center"/>
    </xf>
    <xf numFmtId="41" fontId="3" fillId="3" borderId="0" xfId="1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41" fontId="3" fillId="2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4">
    <cellStyle name="Normal 2" xfId="3"/>
    <cellStyle name="เครื่องหมายจุลภาค" xfId="2" builtinId="3"/>
    <cellStyle name="ปกติ" xfId="0" builtinId="0"/>
    <cellStyle name="ปกติ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opLeftCell="M1" workbookViewId="0">
      <selection activeCell="S1" sqref="S1:BH1048576"/>
    </sheetView>
  </sheetViews>
  <sheetFormatPr defaultRowHeight="14.25"/>
  <cols>
    <col min="1" max="1" width="19.375" bestFit="1" customWidth="1"/>
    <col min="2" max="2" width="38.875" bestFit="1" customWidth="1"/>
    <col min="3" max="3" width="23.75" bestFit="1" customWidth="1"/>
    <col min="4" max="4" width="36.625" bestFit="1" customWidth="1"/>
    <col min="5" max="5" width="23.125" bestFit="1" customWidth="1"/>
    <col min="6" max="6" width="36" bestFit="1" customWidth="1"/>
    <col min="7" max="7" width="23.875" bestFit="1" customWidth="1"/>
    <col min="8" max="8" width="36.75" bestFit="1" customWidth="1"/>
    <col min="9" max="9" width="21.875" bestFit="1" customWidth="1"/>
    <col min="10" max="10" width="34.75" bestFit="1" customWidth="1"/>
    <col min="11" max="11" width="20.875" bestFit="1" customWidth="1"/>
    <col min="12" max="12" width="33.875" bestFit="1" customWidth="1"/>
    <col min="13" max="13" width="21.75" bestFit="1" customWidth="1"/>
    <col min="14" max="14" width="34.625" bestFit="1" customWidth="1"/>
    <col min="15" max="15" width="22.25" bestFit="1" customWidth="1"/>
    <col min="16" max="16" width="35.125" bestFit="1" customWidth="1"/>
    <col min="17" max="17" width="22" bestFit="1" customWidth="1"/>
    <col min="18" max="18" width="34.875" bestFit="1" customWidth="1"/>
  </cols>
  <sheetData>
    <row r="1" spans="1:18">
      <c r="A1" t="s">
        <v>123</v>
      </c>
      <c r="B1" t="s">
        <v>106</v>
      </c>
      <c r="C1" t="s">
        <v>107</v>
      </c>
      <c r="D1" t="s">
        <v>108</v>
      </c>
      <c r="E1" t="s">
        <v>109</v>
      </c>
      <c r="F1" t="s">
        <v>110</v>
      </c>
      <c r="G1" t="s">
        <v>111</v>
      </c>
      <c r="H1" t="s">
        <v>112</v>
      </c>
      <c r="I1" t="s">
        <v>113</v>
      </c>
      <c r="J1" t="s">
        <v>114</v>
      </c>
      <c r="K1" t="s">
        <v>115</v>
      </c>
      <c r="L1" t="s">
        <v>116</v>
      </c>
      <c r="M1" t="s">
        <v>117</v>
      </c>
      <c r="N1" t="s">
        <v>118</v>
      </c>
      <c r="O1" t="s">
        <v>119</v>
      </c>
      <c r="P1" t="s">
        <v>120</v>
      </c>
      <c r="Q1" t="s">
        <v>121</v>
      </c>
      <c r="R1" t="s">
        <v>122</v>
      </c>
    </row>
    <row r="2" spans="1:18">
      <c r="A2" t="s">
        <v>95</v>
      </c>
      <c r="B2">
        <v>4833</v>
      </c>
      <c r="C2">
        <v>5262</v>
      </c>
      <c r="D2">
        <v>637</v>
      </c>
      <c r="E2">
        <v>94</v>
      </c>
      <c r="F2">
        <v>5</v>
      </c>
      <c r="G2">
        <v>271</v>
      </c>
      <c r="H2">
        <v>51</v>
      </c>
      <c r="I2">
        <v>44</v>
      </c>
      <c r="J2">
        <v>6</v>
      </c>
      <c r="K2">
        <v>157289</v>
      </c>
      <c r="L2">
        <v>3949</v>
      </c>
      <c r="M2">
        <v>46162</v>
      </c>
      <c r="N2">
        <v>383</v>
      </c>
      <c r="O2">
        <v>11101</v>
      </c>
      <c r="P2">
        <v>491</v>
      </c>
      <c r="Q2">
        <v>1291</v>
      </c>
      <c r="R2">
        <v>82</v>
      </c>
    </row>
    <row r="3" spans="1:18">
      <c r="A3" t="s">
        <v>102</v>
      </c>
      <c r="B3">
        <v>20366</v>
      </c>
      <c r="C3">
        <v>58088</v>
      </c>
      <c r="D3">
        <v>3557</v>
      </c>
      <c r="E3">
        <v>1106</v>
      </c>
      <c r="F3">
        <v>57</v>
      </c>
      <c r="G3">
        <v>17805</v>
      </c>
      <c r="H3">
        <v>1311</v>
      </c>
      <c r="I3">
        <v>200358</v>
      </c>
      <c r="J3">
        <v>644</v>
      </c>
      <c r="K3">
        <v>7468643</v>
      </c>
      <c r="L3">
        <v>16911</v>
      </c>
      <c r="M3">
        <v>1143506</v>
      </c>
      <c r="N3">
        <v>2258</v>
      </c>
      <c r="O3">
        <v>43440</v>
      </c>
      <c r="P3">
        <v>1198</v>
      </c>
      <c r="Q3">
        <v>4168</v>
      </c>
      <c r="R3">
        <v>135</v>
      </c>
    </row>
    <row r="4" spans="1:18">
      <c r="A4" t="s">
        <v>96</v>
      </c>
      <c r="B4">
        <v>3973</v>
      </c>
      <c r="C4">
        <v>2228</v>
      </c>
      <c r="D4">
        <v>324</v>
      </c>
      <c r="E4">
        <v>0</v>
      </c>
      <c r="F4">
        <v>0</v>
      </c>
      <c r="G4">
        <v>205</v>
      </c>
      <c r="H4">
        <v>40</v>
      </c>
      <c r="I4">
        <v>0</v>
      </c>
      <c r="J4">
        <v>0</v>
      </c>
      <c r="K4">
        <v>123024</v>
      </c>
      <c r="L4">
        <v>3635</v>
      </c>
      <c r="M4">
        <v>116552</v>
      </c>
      <c r="N4">
        <v>404</v>
      </c>
      <c r="O4">
        <v>4558</v>
      </c>
      <c r="P4">
        <v>284</v>
      </c>
      <c r="Q4">
        <v>179</v>
      </c>
      <c r="R4">
        <v>21</v>
      </c>
    </row>
    <row r="5" spans="1:18">
      <c r="A5" t="s">
        <v>97</v>
      </c>
      <c r="B5">
        <v>6328</v>
      </c>
      <c r="C5">
        <v>4687</v>
      </c>
      <c r="D5">
        <v>287</v>
      </c>
      <c r="E5">
        <v>39</v>
      </c>
      <c r="F5">
        <v>2</v>
      </c>
      <c r="G5">
        <v>886</v>
      </c>
      <c r="H5">
        <v>77</v>
      </c>
      <c r="I5">
        <v>2</v>
      </c>
      <c r="J5">
        <v>1</v>
      </c>
      <c r="K5">
        <v>551928</v>
      </c>
      <c r="L5">
        <v>5937</v>
      </c>
      <c r="M5">
        <v>386777</v>
      </c>
      <c r="N5">
        <v>864</v>
      </c>
      <c r="O5">
        <v>3193</v>
      </c>
      <c r="P5">
        <v>118</v>
      </c>
      <c r="Q5">
        <v>424</v>
      </c>
      <c r="R5">
        <v>17</v>
      </c>
    </row>
    <row r="6" spans="1:18">
      <c r="A6" t="s">
        <v>98</v>
      </c>
      <c r="B6">
        <v>15223</v>
      </c>
      <c r="C6">
        <v>11219</v>
      </c>
      <c r="D6">
        <v>1134</v>
      </c>
      <c r="E6">
        <v>4</v>
      </c>
      <c r="F6">
        <v>3</v>
      </c>
      <c r="G6">
        <v>1923</v>
      </c>
      <c r="H6">
        <v>242</v>
      </c>
      <c r="I6">
        <v>28902</v>
      </c>
      <c r="J6">
        <v>34</v>
      </c>
      <c r="K6">
        <v>6519589</v>
      </c>
      <c r="L6">
        <v>13934</v>
      </c>
      <c r="M6">
        <v>523052</v>
      </c>
      <c r="N6">
        <v>2174</v>
      </c>
      <c r="O6">
        <v>8402</v>
      </c>
      <c r="P6">
        <v>390</v>
      </c>
      <c r="Q6">
        <v>382</v>
      </c>
      <c r="R6">
        <v>21</v>
      </c>
    </row>
    <row r="7" spans="1:18">
      <c r="A7" t="s">
        <v>100</v>
      </c>
      <c r="B7">
        <v>27625</v>
      </c>
      <c r="C7">
        <v>72894</v>
      </c>
      <c r="D7">
        <v>4382</v>
      </c>
      <c r="E7">
        <v>92927</v>
      </c>
      <c r="F7">
        <v>2609</v>
      </c>
      <c r="G7">
        <v>3821</v>
      </c>
      <c r="H7">
        <v>287</v>
      </c>
      <c r="I7">
        <v>650727</v>
      </c>
      <c r="J7">
        <v>1028</v>
      </c>
      <c r="K7">
        <v>58224259</v>
      </c>
      <c r="L7">
        <v>21478</v>
      </c>
      <c r="M7">
        <v>1031088</v>
      </c>
      <c r="N7">
        <v>2407</v>
      </c>
      <c r="O7">
        <v>76188</v>
      </c>
      <c r="P7">
        <v>2363</v>
      </c>
      <c r="Q7">
        <v>5022</v>
      </c>
      <c r="R7">
        <v>130</v>
      </c>
    </row>
    <row r="8" spans="1:18">
      <c r="A8" t="s">
        <v>103</v>
      </c>
      <c r="B8">
        <v>17440</v>
      </c>
      <c r="C8">
        <v>30826</v>
      </c>
      <c r="D8">
        <v>2143</v>
      </c>
      <c r="E8">
        <v>164237</v>
      </c>
      <c r="F8">
        <v>4514</v>
      </c>
      <c r="G8">
        <v>10344</v>
      </c>
      <c r="H8">
        <v>710</v>
      </c>
      <c r="I8">
        <v>97212</v>
      </c>
      <c r="J8">
        <v>137</v>
      </c>
      <c r="K8">
        <v>29542010</v>
      </c>
      <c r="L8">
        <v>12094</v>
      </c>
      <c r="M8">
        <v>884036</v>
      </c>
      <c r="N8">
        <v>1119</v>
      </c>
      <c r="O8">
        <v>28458</v>
      </c>
      <c r="P8">
        <v>860</v>
      </c>
      <c r="Q8">
        <v>2058</v>
      </c>
      <c r="R8">
        <v>62</v>
      </c>
    </row>
    <row r="9" spans="1:18">
      <c r="A9" t="s">
        <v>101</v>
      </c>
      <c r="B9">
        <v>4979</v>
      </c>
      <c r="C9">
        <v>2914</v>
      </c>
      <c r="D9">
        <v>405</v>
      </c>
      <c r="E9">
        <v>114</v>
      </c>
      <c r="F9">
        <v>5</v>
      </c>
      <c r="G9">
        <v>385</v>
      </c>
      <c r="H9">
        <v>78</v>
      </c>
      <c r="I9">
        <v>22627</v>
      </c>
      <c r="J9">
        <v>193</v>
      </c>
      <c r="K9">
        <v>2443612</v>
      </c>
      <c r="L9">
        <v>4169</v>
      </c>
      <c r="M9">
        <v>113463</v>
      </c>
      <c r="N9">
        <v>579</v>
      </c>
      <c r="O9">
        <v>17354</v>
      </c>
      <c r="P9">
        <v>524</v>
      </c>
      <c r="Q9">
        <v>357</v>
      </c>
      <c r="R9">
        <v>18</v>
      </c>
    </row>
    <row r="10" spans="1:18">
      <c r="A10" t="s">
        <v>99</v>
      </c>
      <c r="B10">
        <v>16364</v>
      </c>
      <c r="C10">
        <v>12355</v>
      </c>
      <c r="D10">
        <v>1473</v>
      </c>
      <c r="E10">
        <v>0</v>
      </c>
      <c r="F10">
        <v>0</v>
      </c>
      <c r="G10">
        <v>940</v>
      </c>
      <c r="H10">
        <v>77</v>
      </c>
      <c r="I10">
        <v>70499</v>
      </c>
      <c r="J10">
        <v>703</v>
      </c>
      <c r="K10">
        <v>2977750</v>
      </c>
      <c r="L10">
        <v>14065</v>
      </c>
      <c r="M10">
        <v>1478771</v>
      </c>
      <c r="N10">
        <v>2351</v>
      </c>
      <c r="O10">
        <v>10507</v>
      </c>
      <c r="P10">
        <v>379</v>
      </c>
      <c r="Q10">
        <v>437</v>
      </c>
      <c r="R10">
        <v>19</v>
      </c>
    </row>
    <row r="11" spans="1:18">
      <c r="A11" t="s">
        <v>89</v>
      </c>
      <c r="B11">
        <v>9307</v>
      </c>
      <c r="C11">
        <v>2784</v>
      </c>
      <c r="D11">
        <v>365</v>
      </c>
      <c r="E11">
        <v>3147</v>
      </c>
      <c r="F11">
        <v>60</v>
      </c>
      <c r="G11">
        <v>496</v>
      </c>
      <c r="H11">
        <v>30</v>
      </c>
      <c r="I11">
        <v>78575</v>
      </c>
      <c r="J11">
        <v>124</v>
      </c>
      <c r="K11">
        <v>4931210</v>
      </c>
      <c r="L11">
        <v>8523</v>
      </c>
      <c r="M11">
        <v>40815</v>
      </c>
      <c r="N11">
        <v>429</v>
      </c>
      <c r="O11">
        <v>421</v>
      </c>
      <c r="P11">
        <v>35</v>
      </c>
      <c r="Q11">
        <v>84</v>
      </c>
      <c r="R11">
        <v>4</v>
      </c>
    </row>
    <row r="12" spans="1:18">
      <c r="A12" t="s">
        <v>91</v>
      </c>
      <c r="B12">
        <v>17486</v>
      </c>
      <c r="C12">
        <v>23120</v>
      </c>
      <c r="D12">
        <v>2933</v>
      </c>
      <c r="E12">
        <v>142</v>
      </c>
      <c r="F12">
        <v>3</v>
      </c>
      <c r="G12">
        <v>3314</v>
      </c>
      <c r="H12">
        <v>303</v>
      </c>
      <c r="I12">
        <v>217308</v>
      </c>
      <c r="J12">
        <v>275</v>
      </c>
      <c r="K12">
        <v>13318309</v>
      </c>
      <c r="L12">
        <v>13983</v>
      </c>
      <c r="M12">
        <v>1043645</v>
      </c>
      <c r="N12">
        <v>2758</v>
      </c>
      <c r="O12">
        <v>8631</v>
      </c>
      <c r="P12">
        <v>434</v>
      </c>
      <c r="Q12">
        <v>1457</v>
      </c>
      <c r="R12">
        <v>103</v>
      </c>
    </row>
    <row r="13" spans="1:18">
      <c r="A13" t="s">
        <v>87</v>
      </c>
      <c r="B13">
        <v>13019</v>
      </c>
      <c r="C13">
        <v>22368</v>
      </c>
      <c r="D13">
        <v>1636</v>
      </c>
      <c r="E13">
        <v>1448</v>
      </c>
      <c r="F13">
        <v>28</v>
      </c>
      <c r="G13">
        <v>9082</v>
      </c>
      <c r="H13">
        <v>913</v>
      </c>
      <c r="I13">
        <v>279746</v>
      </c>
      <c r="J13">
        <v>169</v>
      </c>
      <c r="K13">
        <v>39147706</v>
      </c>
      <c r="L13">
        <v>11480</v>
      </c>
      <c r="M13">
        <v>322775</v>
      </c>
      <c r="N13">
        <v>600</v>
      </c>
      <c r="O13">
        <v>7005</v>
      </c>
      <c r="P13">
        <v>329</v>
      </c>
      <c r="Q13">
        <v>1819</v>
      </c>
      <c r="R13">
        <v>90</v>
      </c>
    </row>
    <row r="14" spans="1:18">
      <c r="A14" t="s">
        <v>90</v>
      </c>
      <c r="B14">
        <v>4258</v>
      </c>
      <c r="C14">
        <v>1779</v>
      </c>
      <c r="D14">
        <v>180</v>
      </c>
      <c r="E14">
        <v>1</v>
      </c>
      <c r="F14">
        <v>1</v>
      </c>
      <c r="G14">
        <v>554</v>
      </c>
      <c r="H14">
        <v>63</v>
      </c>
      <c r="I14">
        <v>71104</v>
      </c>
      <c r="J14">
        <v>74</v>
      </c>
      <c r="K14">
        <v>563869</v>
      </c>
      <c r="L14">
        <v>3751</v>
      </c>
      <c r="M14">
        <v>6611</v>
      </c>
      <c r="N14">
        <v>113</v>
      </c>
      <c r="O14">
        <v>546</v>
      </c>
      <c r="P14">
        <v>27</v>
      </c>
      <c r="Q14">
        <v>114</v>
      </c>
      <c r="R14">
        <v>8</v>
      </c>
    </row>
    <row r="15" spans="1:18">
      <c r="A15" t="s">
        <v>93</v>
      </c>
      <c r="B15">
        <v>10208</v>
      </c>
      <c r="C15">
        <v>11785</v>
      </c>
      <c r="D15">
        <v>982</v>
      </c>
      <c r="E15">
        <v>73</v>
      </c>
      <c r="F15">
        <v>1</v>
      </c>
      <c r="G15">
        <v>13518</v>
      </c>
      <c r="H15">
        <v>1068</v>
      </c>
      <c r="I15">
        <v>94991</v>
      </c>
      <c r="J15">
        <v>55</v>
      </c>
      <c r="K15">
        <v>11550798</v>
      </c>
      <c r="L15">
        <v>8951</v>
      </c>
      <c r="M15">
        <v>624680</v>
      </c>
      <c r="N15">
        <v>1260</v>
      </c>
      <c r="O15">
        <v>3070</v>
      </c>
      <c r="P15">
        <v>111</v>
      </c>
      <c r="Q15">
        <v>506</v>
      </c>
      <c r="R15">
        <v>19</v>
      </c>
    </row>
    <row r="16" spans="1:18">
      <c r="A16" t="s">
        <v>92</v>
      </c>
      <c r="B16">
        <v>19572</v>
      </c>
      <c r="C16">
        <v>19565</v>
      </c>
      <c r="D16">
        <v>2117</v>
      </c>
      <c r="E16">
        <v>58</v>
      </c>
      <c r="F16">
        <v>2</v>
      </c>
      <c r="G16">
        <v>12640</v>
      </c>
      <c r="H16">
        <v>1106</v>
      </c>
      <c r="I16">
        <v>398546</v>
      </c>
      <c r="J16">
        <v>487</v>
      </c>
      <c r="K16">
        <v>33336515</v>
      </c>
      <c r="L16">
        <v>17407</v>
      </c>
      <c r="M16">
        <v>409946</v>
      </c>
      <c r="N16">
        <v>1143</v>
      </c>
      <c r="O16">
        <v>1952</v>
      </c>
      <c r="P16">
        <v>113</v>
      </c>
      <c r="Q16">
        <v>588</v>
      </c>
      <c r="R16">
        <v>34</v>
      </c>
    </row>
    <row r="17" spans="1:18">
      <c r="A17" t="s">
        <v>88</v>
      </c>
      <c r="B17">
        <v>10240</v>
      </c>
      <c r="C17">
        <v>19966</v>
      </c>
      <c r="D17">
        <v>1745</v>
      </c>
      <c r="E17">
        <v>0</v>
      </c>
      <c r="F17">
        <v>0</v>
      </c>
      <c r="G17">
        <v>893</v>
      </c>
      <c r="H17">
        <v>98</v>
      </c>
      <c r="I17">
        <v>149618</v>
      </c>
      <c r="J17">
        <v>109</v>
      </c>
      <c r="K17">
        <v>5178668</v>
      </c>
      <c r="L17">
        <v>9217</v>
      </c>
      <c r="M17">
        <v>406398</v>
      </c>
      <c r="N17">
        <v>329</v>
      </c>
      <c r="O17">
        <v>1094</v>
      </c>
      <c r="P17">
        <v>43</v>
      </c>
      <c r="Q17">
        <v>186</v>
      </c>
      <c r="R17">
        <v>9</v>
      </c>
    </row>
    <row r="18" spans="1:18">
      <c r="A18" t="s">
        <v>86</v>
      </c>
      <c r="B18">
        <v>2195</v>
      </c>
      <c r="C18">
        <v>509</v>
      </c>
      <c r="D18">
        <v>51</v>
      </c>
      <c r="E18">
        <v>0</v>
      </c>
      <c r="F18">
        <v>0</v>
      </c>
      <c r="G18">
        <v>77</v>
      </c>
      <c r="H18">
        <v>9</v>
      </c>
      <c r="I18">
        <v>0</v>
      </c>
      <c r="J18">
        <v>0</v>
      </c>
      <c r="K18">
        <v>50059</v>
      </c>
      <c r="L18">
        <v>1942</v>
      </c>
      <c r="M18">
        <v>9115</v>
      </c>
      <c r="N18">
        <v>325</v>
      </c>
      <c r="O18">
        <v>506</v>
      </c>
      <c r="P18">
        <v>29</v>
      </c>
      <c r="Q18">
        <v>375</v>
      </c>
      <c r="R18">
        <v>9</v>
      </c>
    </row>
    <row r="19" spans="1:18">
      <c r="A19" t="s">
        <v>94</v>
      </c>
      <c r="B19">
        <v>35396</v>
      </c>
      <c r="C19">
        <v>126148</v>
      </c>
      <c r="D19">
        <v>11666</v>
      </c>
      <c r="E19">
        <v>29638</v>
      </c>
      <c r="F19">
        <v>674</v>
      </c>
      <c r="G19">
        <v>15199</v>
      </c>
      <c r="H19">
        <v>1339</v>
      </c>
      <c r="I19">
        <v>26187</v>
      </c>
      <c r="J19">
        <v>603</v>
      </c>
      <c r="K19">
        <v>2236926</v>
      </c>
      <c r="L19">
        <v>31455</v>
      </c>
      <c r="M19">
        <v>263657</v>
      </c>
      <c r="N19">
        <v>4755</v>
      </c>
      <c r="O19">
        <v>19318</v>
      </c>
      <c r="P19">
        <v>727</v>
      </c>
      <c r="Q19">
        <v>890</v>
      </c>
      <c r="R19">
        <v>41</v>
      </c>
    </row>
    <row r="20" spans="1:18">
      <c r="A20" t="s">
        <v>84</v>
      </c>
      <c r="B20">
        <v>82324</v>
      </c>
      <c r="C20">
        <v>121877</v>
      </c>
      <c r="D20">
        <v>17298</v>
      </c>
      <c r="E20">
        <v>6817</v>
      </c>
      <c r="F20">
        <v>210</v>
      </c>
      <c r="G20">
        <v>19577</v>
      </c>
      <c r="H20">
        <v>3099</v>
      </c>
      <c r="I20">
        <v>163095</v>
      </c>
      <c r="J20">
        <v>2631</v>
      </c>
      <c r="K20">
        <v>9575640</v>
      </c>
      <c r="L20">
        <v>75545</v>
      </c>
      <c r="M20">
        <v>699088</v>
      </c>
      <c r="N20">
        <v>11000</v>
      </c>
      <c r="O20">
        <v>37411</v>
      </c>
      <c r="P20">
        <v>1485</v>
      </c>
      <c r="Q20">
        <v>1057</v>
      </c>
      <c r="R20">
        <v>60</v>
      </c>
    </row>
    <row r="21" spans="1:18">
      <c r="A21" t="s">
        <v>78</v>
      </c>
      <c r="B21">
        <v>199267</v>
      </c>
      <c r="C21">
        <v>577821</v>
      </c>
      <c r="D21">
        <v>71425</v>
      </c>
      <c r="E21">
        <v>158609</v>
      </c>
      <c r="F21">
        <v>5024</v>
      </c>
      <c r="G21">
        <v>87579</v>
      </c>
      <c r="H21">
        <v>12849</v>
      </c>
      <c r="I21">
        <v>265729</v>
      </c>
      <c r="J21">
        <v>6331</v>
      </c>
      <c r="K21">
        <v>26845704</v>
      </c>
      <c r="L21">
        <v>166425</v>
      </c>
      <c r="M21">
        <v>1136171</v>
      </c>
      <c r="N21">
        <v>16190</v>
      </c>
      <c r="O21">
        <v>128424</v>
      </c>
      <c r="P21">
        <v>4646</v>
      </c>
      <c r="Q21">
        <v>4190</v>
      </c>
      <c r="R21">
        <v>167</v>
      </c>
    </row>
    <row r="22" spans="1:18">
      <c r="A22" t="s">
        <v>79</v>
      </c>
      <c r="B22">
        <v>161968</v>
      </c>
      <c r="C22">
        <v>558920</v>
      </c>
      <c r="D22">
        <v>88253</v>
      </c>
      <c r="E22">
        <v>5434</v>
      </c>
      <c r="F22">
        <v>155</v>
      </c>
      <c r="G22">
        <v>164231</v>
      </c>
      <c r="H22">
        <v>27848</v>
      </c>
      <c r="I22">
        <v>279279</v>
      </c>
      <c r="J22">
        <v>9070</v>
      </c>
      <c r="K22">
        <v>12379212</v>
      </c>
      <c r="L22">
        <v>121933</v>
      </c>
      <c r="M22">
        <v>464313</v>
      </c>
      <c r="N22">
        <v>16994</v>
      </c>
      <c r="O22">
        <v>22271</v>
      </c>
      <c r="P22">
        <v>1207</v>
      </c>
      <c r="Q22">
        <v>1767</v>
      </c>
      <c r="R22">
        <v>113</v>
      </c>
    </row>
    <row r="23" spans="1:18">
      <c r="A23" t="s">
        <v>83</v>
      </c>
      <c r="B23">
        <v>53315</v>
      </c>
      <c r="C23">
        <v>170672</v>
      </c>
      <c r="D23">
        <v>36555</v>
      </c>
      <c r="E23">
        <v>0</v>
      </c>
      <c r="F23">
        <v>0</v>
      </c>
      <c r="G23">
        <v>30540</v>
      </c>
      <c r="H23">
        <v>7368</v>
      </c>
      <c r="I23">
        <v>57745</v>
      </c>
      <c r="J23">
        <v>1417</v>
      </c>
      <c r="K23">
        <v>1814928</v>
      </c>
      <c r="L23">
        <v>38685</v>
      </c>
      <c r="M23">
        <v>162176</v>
      </c>
      <c r="N23">
        <v>6746</v>
      </c>
      <c r="O23">
        <v>2163</v>
      </c>
      <c r="P23">
        <v>135</v>
      </c>
      <c r="Q23">
        <v>102</v>
      </c>
      <c r="R23">
        <v>5</v>
      </c>
    </row>
    <row r="24" spans="1:18">
      <c r="A24" t="s">
        <v>81</v>
      </c>
      <c r="B24">
        <v>150264</v>
      </c>
      <c r="C24">
        <v>542677</v>
      </c>
      <c r="D24">
        <v>105510</v>
      </c>
      <c r="E24">
        <v>4702</v>
      </c>
      <c r="F24">
        <v>195</v>
      </c>
      <c r="G24">
        <v>103728</v>
      </c>
      <c r="H24">
        <v>24595</v>
      </c>
      <c r="I24">
        <v>83431</v>
      </c>
      <c r="J24">
        <v>3770</v>
      </c>
      <c r="K24">
        <v>4561881</v>
      </c>
      <c r="L24">
        <v>97248</v>
      </c>
      <c r="M24">
        <v>380455</v>
      </c>
      <c r="N24">
        <v>21171</v>
      </c>
      <c r="O24">
        <v>5758</v>
      </c>
      <c r="P24">
        <v>321</v>
      </c>
      <c r="Q24">
        <v>886</v>
      </c>
      <c r="R24">
        <v>26</v>
      </c>
    </row>
    <row r="25" spans="1:18">
      <c r="A25" t="s">
        <v>80</v>
      </c>
      <c r="B25">
        <v>170149</v>
      </c>
      <c r="C25">
        <v>605956</v>
      </c>
      <c r="D25">
        <v>107692</v>
      </c>
      <c r="E25">
        <v>581</v>
      </c>
      <c r="F25">
        <v>24</v>
      </c>
      <c r="G25">
        <v>153583</v>
      </c>
      <c r="H25">
        <v>32735</v>
      </c>
      <c r="I25">
        <v>116492</v>
      </c>
      <c r="J25">
        <v>7316</v>
      </c>
      <c r="K25">
        <v>5287048</v>
      </c>
      <c r="L25">
        <v>120235</v>
      </c>
      <c r="M25">
        <v>530564</v>
      </c>
      <c r="N25">
        <v>20656</v>
      </c>
      <c r="O25">
        <v>7493</v>
      </c>
      <c r="P25">
        <v>477</v>
      </c>
      <c r="Q25">
        <v>665</v>
      </c>
      <c r="R25">
        <v>41</v>
      </c>
    </row>
    <row r="26" spans="1:18">
      <c r="A26" t="s">
        <v>85</v>
      </c>
      <c r="B26">
        <v>37301</v>
      </c>
      <c r="C26">
        <v>111658</v>
      </c>
      <c r="D26">
        <v>25926</v>
      </c>
      <c r="E26">
        <v>0</v>
      </c>
      <c r="F26">
        <v>0</v>
      </c>
      <c r="G26">
        <v>17248</v>
      </c>
      <c r="H26">
        <v>4282</v>
      </c>
      <c r="I26">
        <v>44792</v>
      </c>
      <c r="J26">
        <v>894</v>
      </c>
      <c r="K26">
        <v>1549800</v>
      </c>
      <c r="L26">
        <v>25369</v>
      </c>
      <c r="M26">
        <v>56987</v>
      </c>
      <c r="N26">
        <v>2868</v>
      </c>
      <c r="O26">
        <v>3322</v>
      </c>
      <c r="P26">
        <v>126</v>
      </c>
      <c r="Q26">
        <v>81</v>
      </c>
      <c r="R26">
        <v>6</v>
      </c>
    </row>
    <row r="27" spans="1:18">
      <c r="A27" t="s">
        <v>82</v>
      </c>
      <c r="B27">
        <v>185820</v>
      </c>
      <c r="C27">
        <v>540705</v>
      </c>
      <c r="D27">
        <v>119906</v>
      </c>
      <c r="E27">
        <v>129</v>
      </c>
      <c r="F27">
        <v>6</v>
      </c>
      <c r="G27">
        <v>139033</v>
      </c>
      <c r="H27">
        <v>36591</v>
      </c>
      <c r="I27">
        <v>136393</v>
      </c>
      <c r="J27">
        <v>4587</v>
      </c>
      <c r="K27">
        <v>8261616</v>
      </c>
      <c r="L27">
        <v>114864</v>
      </c>
      <c r="M27">
        <v>504882</v>
      </c>
      <c r="N27">
        <v>20665</v>
      </c>
      <c r="O27">
        <v>10330</v>
      </c>
      <c r="P27">
        <v>769</v>
      </c>
      <c r="Q27">
        <v>742</v>
      </c>
      <c r="R27">
        <v>49</v>
      </c>
    </row>
    <row r="28" spans="1:18">
      <c r="A28" t="s">
        <v>74</v>
      </c>
      <c r="B28">
        <v>90440</v>
      </c>
      <c r="C28">
        <v>161498</v>
      </c>
      <c r="D28">
        <v>32436</v>
      </c>
      <c r="E28">
        <v>356</v>
      </c>
      <c r="F28">
        <v>16</v>
      </c>
      <c r="G28">
        <v>39384</v>
      </c>
      <c r="H28">
        <v>8275</v>
      </c>
      <c r="I28">
        <v>97142</v>
      </c>
      <c r="J28">
        <v>3866</v>
      </c>
      <c r="K28">
        <v>3061193</v>
      </c>
      <c r="L28">
        <v>78368</v>
      </c>
      <c r="M28">
        <v>330663</v>
      </c>
      <c r="N28">
        <v>12066</v>
      </c>
      <c r="O28">
        <v>6629</v>
      </c>
      <c r="P28">
        <v>403</v>
      </c>
      <c r="Q28">
        <v>117</v>
      </c>
      <c r="R28">
        <v>16</v>
      </c>
    </row>
    <row r="29" spans="1:18">
      <c r="A29" t="s">
        <v>68</v>
      </c>
      <c r="B29">
        <v>104786</v>
      </c>
      <c r="C29">
        <v>310658</v>
      </c>
      <c r="D29">
        <v>53833</v>
      </c>
      <c r="E29">
        <v>35935</v>
      </c>
      <c r="F29">
        <v>1012</v>
      </c>
      <c r="G29">
        <v>47869</v>
      </c>
      <c r="H29">
        <v>8451</v>
      </c>
      <c r="I29">
        <v>133368</v>
      </c>
      <c r="J29">
        <v>3919</v>
      </c>
      <c r="K29">
        <v>6678546</v>
      </c>
      <c r="L29">
        <v>75519</v>
      </c>
      <c r="M29">
        <v>696239</v>
      </c>
      <c r="N29">
        <v>12523</v>
      </c>
      <c r="O29">
        <v>25255</v>
      </c>
      <c r="P29">
        <v>1114</v>
      </c>
      <c r="Q29">
        <v>208</v>
      </c>
      <c r="R29">
        <v>33</v>
      </c>
    </row>
    <row r="30" spans="1:18">
      <c r="A30" t="s">
        <v>76</v>
      </c>
      <c r="B30">
        <v>70434</v>
      </c>
      <c r="C30">
        <v>154481</v>
      </c>
      <c r="D30">
        <v>30706</v>
      </c>
      <c r="E30">
        <v>14</v>
      </c>
      <c r="F30">
        <v>2</v>
      </c>
      <c r="G30">
        <v>78120</v>
      </c>
      <c r="H30">
        <v>14916</v>
      </c>
      <c r="I30">
        <v>117441</v>
      </c>
      <c r="J30">
        <v>3776</v>
      </c>
      <c r="K30">
        <v>2641711</v>
      </c>
      <c r="L30">
        <v>52727</v>
      </c>
      <c r="M30">
        <v>139767</v>
      </c>
      <c r="N30">
        <v>7093</v>
      </c>
      <c r="O30">
        <v>9141</v>
      </c>
      <c r="P30">
        <v>412</v>
      </c>
      <c r="Q30">
        <v>162</v>
      </c>
      <c r="R30">
        <v>8</v>
      </c>
    </row>
    <row r="31" spans="1:18">
      <c r="A31" t="s">
        <v>66</v>
      </c>
      <c r="B31">
        <v>25933</v>
      </c>
      <c r="C31">
        <v>49621</v>
      </c>
      <c r="D31">
        <v>6641</v>
      </c>
      <c r="E31">
        <v>1483</v>
      </c>
      <c r="F31">
        <v>3</v>
      </c>
      <c r="G31">
        <v>23500</v>
      </c>
      <c r="H31">
        <v>2995</v>
      </c>
      <c r="I31">
        <v>25094</v>
      </c>
      <c r="J31">
        <v>1069</v>
      </c>
      <c r="K31">
        <v>1646186</v>
      </c>
      <c r="L31">
        <v>21959</v>
      </c>
      <c r="M31">
        <v>229088</v>
      </c>
      <c r="N31">
        <v>5540</v>
      </c>
      <c r="O31">
        <v>5087</v>
      </c>
      <c r="P31">
        <v>225</v>
      </c>
      <c r="Q31">
        <v>64</v>
      </c>
      <c r="R31">
        <v>4</v>
      </c>
    </row>
    <row r="32" spans="1:18">
      <c r="A32" t="s">
        <v>72</v>
      </c>
      <c r="B32">
        <v>98928</v>
      </c>
      <c r="C32">
        <v>343068</v>
      </c>
      <c r="D32">
        <v>61676</v>
      </c>
      <c r="E32">
        <v>7626</v>
      </c>
      <c r="F32">
        <v>230</v>
      </c>
      <c r="G32">
        <v>71026</v>
      </c>
      <c r="H32">
        <v>14118</v>
      </c>
      <c r="I32">
        <v>134902</v>
      </c>
      <c r="J32">
        <v>2867</v>
      </c>
      <c r="K32">
        <v>4552862</v>
      </c>
      <c r="L32">
        <v>72426</v>
      </c>
      <c r="M32">
        <v>421165</v>
      </c>
      <c r="N32">
        <v>13136</v>
      </c>
      <c r="O32">
        <v>9559</v>
      </c>
      <c r="P32">
        <v>428</v>
      </c>
      <c r="Q32">
        <v>382</v>
      </c>
      <c r="R32">
        <v>22</v>
      </c>
    </row>
    <row r="33" spans="1:18">
      <c r="A33" t="s">
        <v>77</v>
      </c>
      <c r="B33">
        <v>29194</v>
      </c>
      <c r="C33">
        <v>85769</v>
      </c>
      <c r="D33">
        <v>20058</v>
      </c>
      <c r="E33">
        <v>0</v>
      </c>
      <c r="F33">
        <v>0</v>
      </c>
      <c r="G33">
        <v>17237</v>
      </c>
      <c r="H33">
        <v>4340</v>
      </c>
      <c r="I33">
        <v>41442</v>
      </c>
      <c r="J33">
        <v>1819</v>
      </c>
      <c r="K33">
        <v>1086025</v>
      </c>
      <c r="L33">
        <v>21793</v>
      </c>
      <c r="M33">
        <v>37474</v>
      </c>
      <c r="N33">
        <v>1954</v>
      </c>
      <c r="O33">
        <v>2865</v>
      </c>
      <c r="P33">
        <v>167</v>
      </c>
      <c r="Q33">
        <v>56</v>
      </c>
      <c r="R33">
        <v>6</v>
      </c>
    </row>
    <row r="34" spans="1:18">
      <c r="A34" t="s">
        <v>73</v>
      </c>
      <c r="B34">
        <v>135912</v>
      </c>
      <c r="C34">
        <v>411898</v>
      </c>
      <c r="D34">
        <v>89430</v>
      </c>
      <c r="E34">
        <v>425</v>
      </c>
      <c r="F34">
        <v>33</v>
      </c>
      <c r="G34">
        <v>76182</v>
      </c>
      <c r="H34">
        <v>20266</v>
      </c>
      <c r="I34">
        <v>133407</v>
      </c>
      <c r="J34">
        <v>4350</v>
      </c>
      <c r="K34">
        <v>4422953</v>
      </c>
      <c r="L34">
        <v>96233</v>
      </c>
      <c r="M34">
        <v>553593</v>
      </c>
      <c r="N34">
        <v>19776</v>
      </c>
      <c r="O34">
        <v>6404</v>
      </c>
      <c r="P34">
        <v>383</v>
      </c>
      <c r="Q34">
        <v>320</v>
      </c>
      <c r="R34">
        <v>36</v>
      </c>
    </row>
    <row r="35" spans="1:18">
      <c r="A35" t="s">
        <v>70</v>
      </c>
      <c r="B35">
        <v>40042</v>
      </c>
      <c r="C35">
        <v>50910</v>
      </c>
      <c r="D35">
        <v>5878</v>
      </c>
      <c r="E35">
        <v>6646</v>
      </c>
      <c r="F35">
        <v>66</v>
      </c>
      <c r="G35">
        <v>14848</v>
      </c>
      <c r="H35">
        <v>1845</v>
      </c>
      <c r="I35">
        <v>75052</v>
      </c>
      <c r="J35">
        <v>1166</v>
      </c>
      <c r="K35">
        <v>1784572</v>
      </c>
      <c r="L35">
        <v>36398</v>
      </c>
      <c r="M35">
        <v>205544</v>
      </c>
      <c r="N35">
        <v>8840</v>
      </c>
      <c r="O35">
        <v>9686</v>
      </c>
      <c r="P35">
        <v>370</v>
      </c>
      <c r="Q35">
        <v>358</v>
      </c>
      <c r="R35">
        <v>20</v>
      </c>
    </row>
    <row r="36" spans="1:18">
      <c r="A36" t="s">
        <v>75</v>
      </c>
      <c r="B36">
        <v>109780</v>
      </c>
      <c r="C36">
        <v>293517</v>
      </c>
      <c r="D36">
        <v>57356</v>
      </c>
      <c r="E36">
        <v>4129</v>
      </c>
      <c r="F36">
        <v>145</v>
      </c>
      <c r="G36">
        <v>95036</v>
      </c>
      <c r="H36">
        <v>18615</v>
      </c>
      <c r="I36">
        <v>103067</v>
      </c>
      <c r="J36">
        <v>4108</v>
      </c>
      <c r="K36">
        <v>3023225</v>
      </c>
      <c r="L36">
        <v>79999</v>
      </c>
      <c r="M36">
        <v>296360</v>
      </c>
      <c r="N36">
        <v>16261</v>
      </c>
      <c r="O36">
        <v>7087</v>
      </c>
      <c r="P36">
        <v>432</v>
      </c>
      <c r="Q36">
        <v>227</v>
      </c>
      <c r="R36">
        <v>17</v>
      </c>
    </row>
    <row r="37" spans="1:18">
      <c r="A37" t="s">
        <v>71</v>
      </c>
      <c r="B37">
        <v>32566</v>
      </c>
      <c r="C37">
        <v>61450</v>
      </c>
      <c r="D37">
        <v>9642</v>
      </c>
      <c r="E37">
        <v>0</v>
      </c>
      <c r="F37">
        <v>0</v>
      </c>
      <c r="G37">
        <v>15717</v>
      </c>
      <c r="H37">
        <v>2702</v>
      </c>
      <c r="I37">
        <v>122675</v>
      </c>
      <c r="J37">
        <v>1300</v>
      </c>
      <c r="K37">
        <v>1766623</v>
      </c>
      <c r="L37">
        <v>28980</v>
      </c>
      <c r="M37">
        <v>190601</v>
      </c>
      <c r="N37">
        <v>6700</v>
      </c>
      <c r="O37">
        <v>9006</v>
      </c>
      <c r="P37">
        <v>406</v>
      </c>
      <c r="Q37">
        <v>351</v>
      </c>
      <c r="R37">
        <v>15</v>
      </c>
    </row>
    <row r="38" spans="1:18">
      <c r="A38" t="s">
        <v>67</v>
      </c>
      <c r="B38">
        <v>31585</v>
      </c>
      <c r="C38">
        <v>62676</v>
      </c>
      <c r="D38">
        <v>8926</v>
      </c>
      <c r="E38">
        <v>1851</v>
      </c>
      <c r="F38">
        <v>39</v>
      </c>
      <c r="G38">
        <v>19036</v>
      </c>
      <c r="H38">
        <v>3317</v>
      </c>
      <c r="I38">
        <v>47089</v>
      </c>
      <c r="J38">
        <v>1521</v>
      </c>
      <c r="K38">
        <v>1957797</v>
      </c>
      <c r="L38">
        <v>27931</v>
      </c>
      <c r="M38">
        <v>201375</v>
      </c>
      <c r="N38">
        <v>7406</v>
      </c>
      <c r="O38">
        <v>11296</v>
      </c>
      <c r="P38">
        <v>494</v>
      </c>
      <c r="Q38">
        <v>125</v>
      </c>
      <c r="R38">
        <v>6</v>
      </c>
    </row>
    <row r="39" spans="1:18">
      <c r="A39" t="s">
        <v>69</v>
      </c>
      <c r="B39">
        <v>106646</v>
      </c>
      <c r="C39">
        <v>190044</v>
      </c>
      <c r="D39">
        <v>29978</v>
      </c>
      <c r="E39">
        <v>7832</v>
      </c>
      <c r="F39">
        <v>195</v>
      </c>
      <c r="G39">
        <v>69663</v>
      </c>
      <c r="H39">
        <v>13417</v>
      </c>
      <c r="I39">
        <v>200431</v>
      </c>
      <c r="J39">
        <v>3501</v>
      </c>
      <c r="K39">
        <v>4937944</v>
      </c>
      <c r="L39">
        <v>93714</v>
      </c>
      <c r="M39">
        <v>456906</v>
      </c>
      <c r="N39">
        <v>17900</v>
      </c>
      <c r="O39">
        <v>19592</v>
      </c>
      <c r="P39">
        <v>921</v>
      </c>
      <c r="Q39">
        <v>454</v>
      </c>
      <c r="R39">
        <v>34</v>
      </c>
    </row>
    <row r="40" spans="1:18">
      <c r="A40" t="s">
        <v>64</v>
      </c>
      <c r="B40">
        <v>79443</v>
      </c>
      <c r="C40">
        <v>60105</v>
      </c>
      <c r="D40">
        <v>7244</v>
      </c>
      <c r="E40">
        <v>3411</v>
      </c>
      <c r="F40">
        <v>99</v>
      </c>
      <c r="G40">
        <v>18431</v>
      </c>
      <c r="H40">
        <v>2196</v>
      </c>
      <c r="I40">
        <v>80957</v>
      </c>
      <c r="J40">
        <v>3683</v>
      </c>
      <c r="K40">
        <v>6000151</v>
      </c>
      <c r="L40">
        <v>76103</v>
      </c>
      <c r="M40">
        <v>165754</v>
      </c>
      <c r="N40">
        <v>4917</v>
      </c>
      <c r="O40">
        <v>6151</v>
      </c>
      <c r="P40">
        <v>318</v>
      </c>
      <c r="Q40">
        <v>520</v>
      </c>
      <c r="R40">
        <v>37</v>
      </c>
    </row>
    <row r="41" spans="1:18">
      <c r="A41" t="s">
        <v>58</v>
      </c>
      <c r="B41">
        <v>73739</v>
      </c>
      <c r="C41">
        <v>189966</v>
      </c>
      <c r="D41">
        <v>17917</v>
      </c>
      <c r="E41">
        <v>43013</v>
      </c>
      <c r="F41">
        <v>803</v>
      </c>
      <c r="G41">
        <v>56761</v>
      </c>
      <c r="H41">
        <v>5918</v>
      </c>
      <c r="I41">
        <v>290822</v>
      </c>
      <c r="J41">
        <v>13700</v>
      </c>
      <c r="K41">
        <v>7083104</v>
      </c>
      <c r="L41">
        <v>63378</v>
      </c>
      <c r="M41">
        <v>77094</v>
      </c>
      <c r="N41">
        <v>2005</v>
      </c>
      <c r="O41">
        <v>8039</v>
      </c>
      <c r="P41">
        <v>538</v>
      </c>
      <c r="Q41">
        <v>491</v>
      </c>
      <c r="R41">
        <v>63</v>
      </c>
    </row>
    <row r="42" spans="1:18">
      <c r="A42" t="s">
        <v>62</v>
      </c>
      <c r="B42">
        <v>47123</v>
      </c>
      <c r="C42">
        <v>62510</v>
      </c>
      <c r="D42">
        <v>9837</v>
      </c>
      <c r="E42">
        <v>46</v>
      </c>
      <c r="F42">
        <v>3</v>
      </c>
      <c r="G42">
        <v>9801</v>
      </c>
      <c r="H42">
        <v>1634</v>
      </c>
      <c r="I42">
        <v>65776</v>
      </c>
      <c r="J42">
        <v>4754</v>
      </c>
      <c r="K42">
        <v>2073690</v>
      </c>
      <c r="L42">
        <v>44217</v>
      </c>
      <c r="M42">
        <v>71383</v>
      </c>
      <c r="N42">
        <v>2621</v>
      </c>
      <c r="O42">
        <v>2938</v>
      </c>
      <c r="P42">
        <v>264</v>
      </c>
      <c r="Q42">
        <v>225</v>
      </c>
      <c r="R42">
        <v>14</v>
      </c>
    </row>
    <row r="43" spans="1:18">
      <c r="A43" t="s">
        <v>63</v>
      </c>
      <c r="B43">
        <v>43919</v>
      </c>
      <c r="C43">
        <v>58678</v>
      </c>
      <c r="D43">
        <v>6289</v>
      </c>
      <c r="E43">
        <v>176</v>
      </c>
      <c r="F43">
        <v>12</v>
      </c>
      <c r="G43">
        <v>8037</v>
      </c>
      <c r="H43">
        <v>891</v>
      </c>
      <c r="I43">
        <v>11311</v>
      </c>
      <c r="J43">
        <v>341</v>
      </c>
      <c r="K43">
        <v>2378470</v>
      </c>
      <c r="L43">
        <v>42864</v>
      </c>
      <c r="M43">
        <v>79913</v>
      </c>
      <c r="N43">
        <v>2125</v>
      </c>
      <c r="O43">
        <v>2164</v>
      </c>
      <c r="P43">
        <v>110</v>
      </c>
      <c r="Q43">
        <v>485</v>
      </c>
      <c r="R43">
        <v>16</v>
      </c>
    </row>
    <row r="44" spans="1:18">
      <c r="A44" t="s">
        <v>61</v>
      </c>
      <c r="B44">
        <v>27740</v>
      </c>
      <c r="C44">
        <v>50403</v>
      </c>
      <c r="D44">
        <v>4579</v>
      </c>
      <c r="E44">
        <v>272</v>
      </c>
      <c r="F44">
        <v>22</v>
      </c>
      <c r="G44">
        <v>11656</v>
      </c>
      <c r="H44">
        <v>1162</v>
      </c>
      <c r="I44">
        <v>35092</v>
      </c>
      <c r="J44">
        <v>1066</v>
      </c>
      <c r="K44">
        <v>1476808</v>
      </c>
      <c r="L44">
        <v>25054</v>
      </c>
      <c r="M44">
        <v>27435</v>
      </c>
      <c r="N44">
        <v>853</v>
      </c>
      <c r="O44">
        <v>2386</v>
      </c>
      <c r="P44">
        <v>89</v>
      </c>
      <c r="Q44">
        <v>79</v>
      </c>
      <c r="R44">
        <v>5</v>
      </c>
    </row>
    <row r="45" spans="1:18">
      <c r="A45" t="s">
        <v>65</v>
      </c>
      <c r="B45">
        <v>23642</v>
      </c>
      <c r="C45">
        <v>104613</v>
      </c>
      <c r="D45">
        <v>8695</v>
      </c>
      <c r="E45">
        <v>0</v>
      </c>
      <c r="F45">
        <v>0</v>
      </c>
      <c r="G45">
        <v>55929</v>
      </c>
      <c r="H45">
        <v>5351</v>
      </c>
      <c r="I45">
        <v>58636</v>
      </c>
      <c r="J45">
        <v>9495</v>
      </c>
      <c r="K45">
        <v>972024</v>
      </c>
      <c r="L45">
        <v>20505</v>
      </c>
      <c r="M45">
        <v>14205</v>
      </c>
      <c r="N45">
        <v>775</v>
      </c>
      <c r="O45">
        <v>3071</v>
      </c>
      <c r="P45">
        <v>291</v>
      </c>
      <c r="Q45">
        <v>150</v>
      </c>
      <c r="R45">
        <v>15</v>
      </c>
    </row>
    <row r="46" spans="1:18">
      <c r="A46" t="s">
        <v>60</v>
      </c>
      <c r="B46">
        <v>50647</v>
      </c>
      <c r="C46">
        <v>157705</v>
      </c>
      <c r="D46">
        <v>15457</v>
      </c>
      <c r="E46">
        <v>1865</v>
      </c>
      <c r="F46">
        <v>39</v>
      </c>
      <c r="G46">
        <v>16246</v>
      </c>
      <c r="H46">
        <v>1671</v>
      </c>
      <c r="I46">
        <v>167071</v>
      </c>
      <c r="J46">
        <v>2574</v>
      </c>
      <c r="K46">
        <v>5218481</v>
      </c>
      <c r="L46">
        <v>42667</v>
      </c>
      <c r="M46">
        <v>36941</v>
      </c>
      <c r="N46">
        <v>995</v>
      </c>
      <c r="O46">
        <v>6804</v>
      </c>
      <c r="P46">
        <v>267</v>
      </c>
      <c r="Q46">
        <v>664</v>
      </c>
      <c r="R46">
        <v>24</v>
      </c>
    </row>
    <row r="47" spans="1:18">
      <c r="A47" t="s">
        <v>59</v>
      </c>
      <c r="B47">
        <v>36475</v>
      </c>
      <c r="C47">
        <v>38122</v>
      </c>
      <c r="D47">
        <v>3651</v>
      </c>
      <c r="E47">
        <v>22583</v>
      </c>
      <c r="F47">
        <v>416</v>
      </c>
      <c r="G47">
        <v>6870</v>
      </c>
      <c r="H47">
        <v>588</v>
      </c>
      <c r="I47">
        <v>100912</v>
      </c>
      <c r="J47">
        <v>2470</v>
      </c>
      <c r="K47">
        <v>4110311</v>
      </c>
      <c r="L47">
        <v>35026</v>
      </c>
      <c r="M47">
        <v>18881</v>
      </c>
      <c r="N47">
        <v>414</v>
      </c>
      <c r="O47">
        <v>1208</v>
      </c>
      <c r="P47">
        <v>51</v>
      </c>
      <c r="Q47">
        <v>205</v>
      </c>
      <c r="R47">
        <v>7</v>
      </c>
    </row>
    <row r="48" spans="1:18">
      <c r="A48" t="s">
        <v>52</v>
      </c>
      <c r="B48">
        <v>41208</v>
      </c>
      <c r="C48">
        <v>34195</v>
      </c>
      <c r="D48">
        <v>2455</v>
      </c>
      <c r="E48">
        <v>190</v>
      </c>
      <c r="F48">
        <v>8</v>
      </c>
      <c r="G48">
        <v>12501</v>
      </c>
      <c r="H48">
        <v>1067</v>
      </c>
      <c r="I48">
        <v>226315</v>
      </c>
      <c r="J48">
        <v>3147</v>
      </c>
      <c r="K48">
        <v>3742367</v>
      </c>
      <c r="L48">
        <v>39109</v>
      </c>
      <c r="M48">
        <v>249432</v>
      </c>
      <c r="N48">
        <v>2704</v>
      </c>
      <c r="O48">
        <v>12869</v>
      </c>
      <c r="P48">
        <v>410</v>
      </c>
      <c r="Q48">
        <v>1295</v>
      </c>
      <c r="R48">
        <v>29</v>
      </c>
    </row>
    <row r="49" spans="1:18">
      <c r="A49" t="s">
        <v>53</v>
      </c>
      <c r="B49">
        <v>36438</v>
      </c>
      <c r="C49">
        <v>277104</v>
      </c>
      <c r="D49">
        <v>18189</v>
      </c>
      <c r="E49">
        <v>2</v>
      </c>
      <c r="F49">
        <v>1</v>
      </c>
      <c r="G49">
        <v>30919</v>
      </c>
      <c r="H49">
        <v>2565</v>
      </c>
      <c r="I49">
        <v>74663</v>
      </c>
      <c r="J49">
        <v>2708</v>
      </c>
      <c r="K49">
        <v>1564708</v>
      </c>
      <c r="L49">
        <v>24928</v>
      </c>
      <c r="M49">
        <v>37106</v>
      </c>
      <c r="N49">
        <v>1781</v>
      </c>
      <c r="O49">
        <v>18601</v>
      </c>
      <c r="P49">
        <v>581</v>
      </c>
      <c r="Q49">
        <v>1391</v>
      </c>
      <c r="R49">
        <v>14</v>
      </c>
    </row>
    <row r="50" spans="1:18">
      <c r="A50" t="s">
        <v>50</v>
      </c>
      <c r="B50">
        <v>41634</v>
      </c>
      <c r="C50">
        <v>85214</v>
      </c>
      <c r="D50">
        <v>4876</v>
      </c>
      <c r="E50">
        <v>1105</v>
      </c>
      <c r="F50">
        <v>31</v>
      </c>
      <c r="G50">
        <v>11711</v>
      </c>
      <c r="H50">
        <v>1039</v>
      </c>
      <c r="I50">
        <v>256325</v>
      </c>
      <c r="J50">
        <v>1197</v>
      </c>
      <c r="K50">
        <v>10649106</v>
      </c>
      <c r="L50">
        <v>37604</v>
      </c>
      <c r="M50">
        <v>786261</v>
      </c>
      <c r="N50">
        <v>3805</v>
      </c>
      <c r="O50">
        <v>39643</v>
      </c>
      <c r="P50">
        <v>1183</v>
      </c>
      <c r="Q50">
        <v>5627</v>
      </c>
      <c r="R50">
        <v>162</v>
      </c>
    </row>
    <row r="51" spans="1:18">
      <c r="A51" t="s">
        <v>56</v>
      </c>
      <c r="B51">
        <v>28429</v>
      </c>
      <c r="C51">
        <v>18108</v>
      </c>
      <c r="D51">
        <v>1495</v>
      </c>
      <c r="E51">
        <v>465</v>
      </c>
      <c r="F51">
        <v>18</v>
      </c>
      <c r="G51">
        <v>10258</v>
      </c>
      <c r="H51">
        <v>814</v>
      </c>
      <c r="I51">
        <v>56846</v>
      </c>
      <c r="J51">
        <v>1101</v>
      </c>
      <c r="K51">
        <v>4195863</v>
      </c>
      <c r="L51">
        <v>26814</v>
      </c>
      <c r="M51">
        <v>923332</v>
      </c>
      <c r="N51">
        <v>2379</v>
      </c>
      <c r="O51">
        <v>11102</v>
      </c>
      <c r="P51">
        <v>372</v>
      </c>
      <c r="Q51">
        <v>1409</v>
      </c>
      <c r="R51">
        <v>44</v>
      </c>
    </row>
    <row r="52" spans="1:18">
      <c r="A52" t="s">
        <v>55</v>
      </c>
      <c r="B52">
        <v>43731</v>
      </c>
      <c r="C52">
        <v>63950</v>
      </c>
      <c r="D52">
        <v>5878</v>
      </c>
      <c r="E52">
        <v>310</v>
      </c>
      <c r="F52">
        <v>10</v>
      </c>
      <c r="G52">
        <v>30745</v>
      </c>
      <c r="H52">
        <v>3157</v>
      </c>
      <c r="I52">
        <v>321062</v>
      </c>
      <c r="J52">
        <v>3001</v>
      </c>
      <c r="K52">
        <v>3798817</v>
      </c>
      <c r="L52">
        <v>38848</v>
      </c>
      <c r="M52">
        <v>823249</v>
      </c>
      <c r="N52">
        <v>3335</v>
      </c>
      <c r="O52">
        <v>18721</v>
      </c>
      <c r="P52">
        <v>511</v>
      </c>
      <c r="Q52">
        <v>1847</v>
      </c>
      <c r="R52">
        <v>80</v>
      </c>
    </row>
    <row r="53" spans="1:18">
      <c r="A53" t="s">
        <v>57</v>
      </c>
      <c r="B53">
        <v>49667</v>
      </c>
      <c r="C53">
        <v>82398</v>
      </c>
      <c r="D53">
        <v>6096</v>
      </c>
      <c r="E53">
        <v>1849</v>
      </c>
      <c r="F53">
        <v>63</v>
      </c>
      <c r="G53">
        <v>9765</v>
      </c>
      <c r="H53">
        <v>1051</v>
      </c>
      <c r="I53">
        <v>134859</v>
      </c>
      <c r="J53">
        <v>922</v>
      </c>
      <c r="K53">
        <v>8506731</v>
      </c>
      <c r="L53">
        <v>46642</v>
      </c>
      <c r="M53">
        <v>870918</v>
      </c>
      <c r="N53">
        <v>3182</v>
      </c>
      <c r="O53">
        <v>53884</v>
      </c>
      <c r="P53">
        <v>1467</v>
      </c>
      <c r="Q53">
        <v>7337</v>
      </c>
      <c r="R53">
        <v>198</v>
      </c>
    </row>
    <row r="54" spans="1:18">
      <c r="A54" t="s">
        <v>54</v>
      </c>
      <c r="B54">
        <v>36246</v>
      </c>
      <c r="C54">
        <v>138209</v>
      </c>
      <c r="D54">
        <v>10437</v>
      </c>
      <c r="E54">
        <v>3073</v>
      </c>
      <c r="F54">
        <v>92</v>
      </c>
      <c r="G54">
        <v>10156</v>
      </c>
      <c r="H54">
        <v>1030</v>
      </c>
      <c r="I54">
        <v>96455</v>
      </c>
      <c r="J54">
        <v>2366</v>
      </c>
      <c r="K54">
        <v>1421554</v>
      </c>
      <c r="L54">
        <v>30957</v>
      </c>
      <c r="M54">
        <v>181634</v>
      </c>
      <c r="N54">
        <v>1384</v>
      </c>
      <c r="O54">
        <v>13753</v>
      </c>
      <c r="P54">
        <v>376</v>
      </c>
      <c r="Q54">
        <v>1154</v>
      </c>
      <c r="R54">
        <v>40</v>
      </c>
    </row>
    <row r="55" spans="1:18">
      <c r="A55" t="s">
        <v>49</v>
      </c>
      <c r="B55">
        <v>29538</v>
      </c>
      <c r="C55">
        <v>47731</v>
      </c>
      <c r="D55">
        <v>3715</v>
      </c>
      <c r="E55">
        <v>0</v>
      </c>
      <c r="F55">
        <v>0</v>
      </c>
      <c r="G55">
        <v>26467</v>
      </c>
      <c r="H55">
        <v>2033</v>
      </c>
      <c r="I55">
        <v>93857</v>
      </c>
      <c r="J55">
        <v>1165</v>
      </c>
      <c r="K55">
        <v>4355280</v>
      </c>
      <c r="L55">
        <v>27753</v>
      </c>
      <c r="M55">
        <v>121747</v>
      </c>
      <c r="N55">
        <v>656</v>
      </c>
      <c r="O55">
        <v>2827</v>
      </c>
      <c r="P55">
        <v>97</v>
      </c>
      <c r="Q55">
        <v>234</v>
      </c>
      <c r="R55">
        <v>11</v>
      </c>
    </row>
    <row r="56" spans="1:18">
      <c r="A56" t="s">
        <v>51</v>
      </c>
      <c r="B56">
        <v>24455</v>
      </c>
      <c r="C56">
        <v>15179</v>
      </c>
      <c r="D56">
        <v>1099</v>
      </c>
      <c r="E56">
        <v>22</v>
      </c>
      <c r="F56">
        <v>2</v>
      </c>
      <c r="G56">
        <v>33082</v>
      </c>
      <c r="H56">
        <v>2971</v>
      </c>
      <c r="I56">
        <v>52620</v>
      </c>
      <c r="J56">
        <v>846</v>
      </c>
      <c r="K56">
        <v>2500792</v>
      </c>
      <c r="L56">
        <v>22387</v>
      </c>
      <c r="M56">
        <v>224703</v>
      </c>
      <c r="N56">
        <v>3173</v>
      </c>
      <c r="O56">
        <v>17359</v>
      </c>
      <c r="P56">
        <v>579</v>
      </c>
      <c r="Q56">
        <v>2149</v>
      </c>
      <c r="R56">
        <v>63</v>
      </c>
    </row>
    <row r="57" spans="1:18">
      <c r="A57" t="s">
        <v>42</v>
      </c>
      <c r="B57">
        <v>36381</v>
      </c>
      <c r="C57">
        <v>360441</v>
      </c>
      <c r="D57">
        <v>14720</v>
      </c>
      <c r="E57">
        <v>32658</v>
      </c>
      <c r="F57">
        <v>1151</v>
      </c>
      <c r="G57">
        <v>13029</v>
      </c>
      <c r="H57">
        <v>989</v>
      </c>
      <c r="I57">
        <v>760571</v>
      </c>
      <c r="J57">
        <v>1646</v>
      </c>
      <c r="K57">
        <v>37114275</v>
      </c>
      <c r="L57">
        <v>24986</v>
      </c>
      <c r="M57">
        <v>724916</v>
      </c>
      <c r="N57">
        <v>1937</v>
      </c>
      <c r="O57">
        <v>135260</v>
      </c>
      <c r="P57">
        <v>3484</v>
      </c>
      <c r="Q57">
        <v>33191</v>
      </c>
      <c r="R57">
        <v>446</v>
      </c>
    </row>
    <row r="58" spans="1:18">
      <c r="A58" t="s">
        <v>44</v>
      </c>
      <c r="B58">
        <v>14019</v>
      </c>
      <c r="C58">
        <v>45992</v>
      </c>
      <c r="D58">
        <v>2360</v>
      </c>
      <c r="E58">
        <v>24482</v>
      </c>
      <c r="F58">
        <v>770</v>
      </c>
      <c r="G58">
        <v>434</v>
      </c>
      <c r="H58">
        <v>51</v>
      </c>
      <c r="I58">
        <v>84052</v>
      </c>
      <c r="J58">
        <v>74</v>
      </c>
      <c r="K58">
        <v>7800882</v>
      </c>
      <c r="L58">
        <v>11421</v>
      </c>
      <c r="M58">
        <v>1936823</v>
      </c>
      <c r="N58">
        <v>1244</v>
      </c>
      <c r="O58">
        <v>13998</v>
      </c>
      <c r="P58">
        <v>323</v>
      </c>
      <c r="Q58">
        <v>2809</v>
      </c>
      <c r="R58">
        <v>65</v>
      </c>
    </row>
    <row r="59" spans="1:18">
      <c r="A59" t="s">
        <v>48</v>
      </c>
      <c r="B59">
        <v>25364</v>
      </c>
      <c r="C59">
        <v>204728</v>
      </c>
      <c r="D59">
        <v>15853</v>
      </c>
      <c r="E59">
        <v>32793</v>
      </c>
      <c r="F59">
        <v>799</v>
      </c>
      <c r="G59">
        <v>948</v>
      </c>
      <c r="H59">
        <v>134</v>
      </c>
      <c r="I59">
        <v>127268</v>
      </c>
      <c r="J59">
        <v>1645</v>
      </c>
      <c r="K59">
        <v>2180838</v>
      </c>
      <c r="L59">
        <v>14420</v>
      </c>
      <c r="M59">
        <v>67424</v>
      </c>
      <c r="N59">
        <v>1077</v>
      </c>
      <c r="O59">
        <v>48081</v>
      </c>
      <c r="P59">
        <v>1169</v>
      </c>
      <c r="Q59">
        <v>2128</v>
      </c>
      <c r="R59">
        <v>41</v>
      </c>
    </row>
    <row r="60" spans="1:18">
      <c r="A60" t="s">
        <v>47</v>
      </c>
      <c r="B60">
        <v>20058</v>
      </c>
      <c r="C60">
        <v>248376</v>
      </c>
      <c r="D60">
        <v>14616</v>
      </c>
      <c r="E60">
        <v>14841</v>
      </c>
      <c r="F60">
        <v>429</v>
      </c>
      <c r="G60">
        <v>871</v>
      </c>
      <c r="H60">
        <v>132</v>
      </c>
      <c r="I60">
        <v>125392</v>
      </c>
      <c r="J60">
        <v>1146</v>
      </c>
      <c r="K60">
        <v>3125740</v>
      </c>
      <c r="L60">
        <v>10577</v>
      </c>
      <c r="M60">
        <v>488599</v>
      </c>
      <c r="N60">
        <v>1054</v>
      </c>
      <c r="O60">
        <v>39547</v>
      </c>
      <c r="P60">
        <v>855</v>
      </c>
      <c r="Q60">
        <v>1273</v>
      </c>
      <c r="R60">
        <v>40</v>
      </c>
    </row>
    <row r="61" spans="1:18">
      <c r="A61" t="s">
        <v>41</v>
      </c>
      <c r="B61">
        <v>23903</v>
      </c>
      <c r="C61">
        <v>113571</v>
      </c>
      <c r="D61">
        <v>9169</v>
      </c>
      <c r="E61">
        <v>47287</v>
      </c>
      <c r="F61">
        <v>2199</v>
      </c>
      <c r="G61">
        <v>1072</v>
      </c>
      <c r="H61">
        <v>101</v>
      </c>
      <c r="I61">
        <v>1212674</v>
      </c>
      <c r="J61">
        <v>723</v>
      </c>
      <c r="K61">
        <v>13132826</v>
      </c>
      <c r="L61">
        <v>16643</v>
      </c>
      <c r="M61">
        <v>505585</v>
      </c>
      <c r="N61">
        <v>1124</v>
      </c>
      <c r="O61">
        <v>23421</v>
      </c>
      <c r="P61">
        <v>776</v>
      </c>
      <c r="Q61">
        <v>1650</v>
      </c>
      <c r="R61">
        <v>66</v>
      </c>
    </row>
    <row r="62" spans="1:18">
      <c r="A62" t="s">
        <v>46</v>
      </c>
      <c r="B62">
        <v>2189</v>
      </c>
      <c r="C62">
        <v>1227</v>
      </c>
      <c r="D62">
        <v>115</v>
      </c>
      <c r="E62">
        <v>0</v>
      </c>
      <c r="F62">
        <v>0</v>
      </c>
      <c r="G62">
        <v>12</v>
      </c>
      <c r="H62">
        <v>4</v>
      </c>
      <c r="I62">
        <v>715</v>
      </c>
      <c r="J62">
        <v>5</v>
      </c>
      <c r="K62">
        <v>70535</v>
      </c>
      <c r="L62">
        <v>1872</v>
      </c>
      <c r="M62">
        <v>4893</v>
      </c>
      <c r="N62">
        <v>249</v>
      </c>
      <c r="O62">
        <v>251</v>
      </c>
      <c r="P62">
        <v>14</v>
      </c>
      <c r="Q62">
        <v>12</v>
      </c>
      <c r="R62">
        <v>1</v>
      </c>
    </row>
    <row r="63" spans="1:18">
      <c r="A63" t="s">
        <v>45</v>
      </c>
      <c r="B63">
        <v>2873</v>
      </c>
      <c r="C63">
        <v>998</v>
      </c>
      <c r="D63">
        <v>71</v>
      </c>
      <c r="E63">
        <v>0</v>
      </c>
      <c r="F63">
        <v>0</v>
      </c>
      <c r="G63">
        <v>61</v>
      </c>
      <c r="H63">
        <v>10</v>
      </c>
      <c r="I63">
        <v>40</v>
      </c>
      <c r="J63">
        <v>1</v>
      </c>
      <c r="K63">
        <v>148199</v>
      </c>
      <c r="L63">
        <v>2595</v>
      </c>
      <c r="M63">
        <v>10039</v>
      </c>
      <c r="N63">
        <v>245</v>
      </c>
      <c r="O63">
        <v>498</v>
      </c>
      <c r="P63">
        <v>25</v>
      </c>
      <c r="Q63">
        <v>3</v>
      </c>
      <c r="R63">
        <v>1</v>
      </c>
    </row>
    <row r="64" spans="1:18">
      <c r="A64" t="s">
        <v>43</v>
      </c>
      <c r="B64">
        <v>33701</v>
      </c>
      <c r="C64">
        <v>220590</v>
      </c>
      <c r="D64">
        <v>8928</v>
      </c>
      <c r="E64">
        <v>1510</v>
      </c>
      <c r="F64">
        <v>23</v>
      </c>
      <c r="G64">
        <v>5468</v>
      </c>
      <c r="H64">
        <v>558</v>
      </c>
      <c r="I64">
        <v>514696</v>
      </c>
      <c r="J64">
        <v>1745</v>
      </c>
      <c r="K64">
        <v>17973887</v>
      </c>
      <c r="L64">
        <v>26081</v>
      </c>
      <c r="M64">
        <v>3467437</v>
      </c>
      <c r="N64">
        <v>3634</v>
      </c>
      <c r="O64">
        <v>58493</v>
      </c>
      <c r="P64">
        <v>1701</v>
      </c>
      <c r="Q64">
        <v>6589</v>
      </c>
      <c r="R64">
        <v>174</v>
      </c>
    </row>
    <row r="65" spans="1:18">
      <c r="A65" t="s">
        <v>33</v>
      </c>
      <c r="B65">
        <v>17286</v>
      </c>
      <c r="C65">
        <v>70016</v>
      </c>
      <c r="D65">
        <v>9853</v>
      </c>
      <c r="E65">
        <v>0</v>
      </c>
      <c r="F65">
        <v>0</v>
      </c>
      <c r="G65">
        <v>874</v>
      </c>
      <c r="H65">
        <v>143</v>
      </c>
      <c r="I65">
        <v>102411</v>
      </c>
      <c r="J65">
        <v>694</v>
      </c>
      <c r="K65">
        <v>2676345</v>
      </c>
      <c r="L65">
        <v>11989</v>
      </c>
      <c r="M65">
        <v>53705</v>
      </c>
      <c r="N65">
        <v>1700</v>
      </c>
      <c r="O65">
        <v>38271</v>
      </c>
      <c r="P65">
        <v>1793</v>
      </c>
      <c r="Q65">
        <v>488</v>
      </c>
      <c r="R65">
        <v>28</v>
      </c>
    </row>
    <row r="66" spans="1:18">
      <c r="A66" t="s">
        <v>38</v>
      </c>
      <c r="B66">
        <v>24650</v>
      </c>
      <c r="C66">
        <v>46702</v>
      </c>
      <c r="D66">
        <v>7284</v>
      </c>
      <c r="E66">
        <v>1078</v>
      </c>
      <c r="F66">
        <v>29</v>
      </c>
      <c r="G66">
        <v>545</v>
      </c>
      <c r="H66">
        <v>128</v>
      </c>
      <c r="I66">
        <v>98203</v>
      </c>
      <c r="J66">
        <v>1646</v>
      </c>
      <c r="K66">
        <v>1693925</v>
      </c>
      <c r="L66">
        <v>21124</v>
      </c>
      <c r="M66">
        <v>66210</v>
      </c>
      <c r="N66">
        <v>1259</v>
      </c>
      <c r="O66">
        <v>7528</v>
      </c>
      <c r="P66">
        <v>302</v>
      </c>
      <c r="Q66">
        <v>158</v>
      </c>
      <c r="R66">
        <v>12</v>
      </c>
    </row>
    <row r="67" spans="1:18">
      <c r="A67" t="s">
        <v>39</v>
      </c>
      <c r="B67">
        <v>30234</v>
      </c>
      <c r="C67">
        <v>98888</v>
      </c>
      <c r="D67">
        <v>15395</v>
      </c>
      <c r="E67">
        <v>0</v>
      </c>
      <c r="F67">
        <v>0</v>
      </c>
      <c r="G67">
        <v>328</v>
      </c>
      <c r="H67">
        <v>98</v>
      </c>
      <c r="I67">
        <v>92901</v>
      </c>
      <c r="J67">
        <v>786</v>
      </c>
      <c r="K67">
        <v>2536044</v>
      </c>
      <c r="L67">
        <v>23198</v>
      </c>
      <c r="M67">
        <v>107236</v>
      </c>
      <c r="N67">
        <v>2041</v>
      </c>
      <c r="O67">
        <v>18119</v>
      </c>
      <c r="P67">
        <v>1285</v>
      </c>
      <c r="Q67">
        <v>115</v>
      </c>
      <c r="R67">
        <v>18</v>
      </c>
    </row>
    <row r="68" spans="1:18">
      <c r="A68" t="s">
        <v>32</v>
      </c>
      <c r="B68">
        <v>94997</v>
      </c>
      <c r="C68">
        <v>215762</v>
      </c>
      <c r="D68">
        <v>40453</v>
      </c>
      <c r="E68">
        <v>111</v>
      </c>
      <c r="F68">
        <v>4</v>
      </c>
      <c r="G68">
        <v>2207</v>
      </c>
      <c r="H68">
        <v>205</v>
      </c>
      <c r="I68">
        <v>351697</v>
      </c>
      <c r="J68">
        <v>4351</v>
      </c>
      <c r="K68">
        <v>6232457</v>
      </c>
      <c r="L68">
        <v>71322</v>
      </c>
      <c r="M68">
        <v>590349</v>
      </c>
      <c r="N68">
        <v>10708</v>
      </c>
      <c r="O68">
        <v>51747</v>
      </c>
      <c r="P68">
        <v>2285</v>
      </c>
      <c r="Q68">
        <v>1001</v>
      </c>
      <c r="R68">
        <v>63</v>
      </c>
    </row>
    <row r="69" spans="1:18">
      <c r="A69" t="s">
        <v>34</v>
      </c>
      <c r="B69">
        <v>10211</v>
      </c>
      <c r="C69">
        <v>11442</v>
      </c>
      <c r="D69">
        <v>1467</v>
      </c>
      <c r="E69">
        <v>0</v>
      </c>
      <c r="F69">
        <v>0</v>
      </c>
      <c r="G69">
        <v>2095</v>
      </c>
      <c r="H69">
        <v>226</v>
      </c>
      <c r="I69">
        <v>41891</v>
      </c>
      <c r="J69">
        <v>262</v>
      </c>
      <c r="K69">
        <v>1404308</v>
      </c>
      <c r="L69">
        <v>8919</v>
      </c>
      <c r="M69">
        <v>34035</v>
      </c>
      <c r="N69">
        <v>1084</v>
      </c>
      <c r="O69">
        <v>14080</v>
      </c>
      <c r="P69">
        <v>658</v>
      </c>
      <c r="Q69">
        <v>241</v>
      </c>
      <c r="R69">
        <v>12</v>
      </c>
    </row>
    <row r="70" spans="1:18">
      <c r="A70" t="s">
        <v>40</v>
      </c>
      <c r="B70">
        <v>60293</v>
      </c>
      <c r="C70">
        <v>164849</v>
      </c>
      <c r="D70">
        <v>31149</v>
      </c>
      <c r="E70">
        <v>4428</v>
      </c>
      <c r="F70">
        <v>149</v>
      </c>
      <c r="G70">
        <v>4490</v>
      </c>
      <c r="H70">
        <v>398</v>
      </c>
      <c r="I70">
        <v>456124</v>
      </c>
      <c r="J70">
        <v>4168</v>
      </c>
      <c r="K70">
        <v>10223299</v>
      </c>
      <c r="L70">
        <v>49711</v>
      </c>
      <c r="M70">
        <v>581153</v>
      </c>
      <c r="N70">
        <v>9161</v>
      </c>
      <c r="O70">
        <v>24556</v>
      </c>
      <c r="P70">
        <v>1785</v>
      </c>
      <c r="Q70">
        <v>690</v>
      </c>
      <c r="R70">
        <v>46</v>
      </c>
    </row>
    <row r="71" spans="1:18">
      <c r="A71" t="s">
        <v>35</v>
      </c>
      <c r="B71">
        <v>3054</v>
      </c>
      <c r="C71">
        <v>2542</v>
      </c>
      <c r="D71">
        <v>311</v>
      </c>
      <c r="E71">
        <v>0</v>
      </c>
      <c r="F71">
        <v>0</v>
      </c>
      <c r="G71">
        <v>627</v>
      </c>
      <c r="H71">
        <v>95</v>
      </c>
      <c r="I71">
        <v>1058</v>
      </c>
      <c r="J71">
        <v>17</v>
      </c>
      <c r="K71">
        <v>287041</v>
      </c>
      <c r="L71">
        <v>2565</v>
      </c>
      <c r="M71">
        <v>26229</v>
      </c>
      <c r="N71">
        <v>444</v>
      </c>
      <c r="O71">
        <v>2537</v>
      </c>
      <c r="P71">
        <v>96</v>
      </c>
      <c r="Q71">
        <v>98</v>
      </c>
      <c r="R71">
        <v>6</v>
      </c>
    </row>
    <row r="72" spans="1:18">
      <c r="A72" t="s">
        <v>37</v>
      </c>
      <c r="B72">
        <v>7102</v>
      </c>
      <c r="C72">
        <v>10073</v>
      </c>
      <c r="D72">
        <v>1203</v>
      </c>
      <c r="E72">
        <v>0</v>
      </c>
      <c r="F72">
        <v>0</v>
      </c>
      <c r="G72">
        <v>1716</v>
      </c>
      <c r="H72">
        <v>184</v>
      </c>
      <c r="I72">
        <v>15928</v>
      </c>
      <c r="J72">
        <v>184</v>
      </c>
      <c r="K72">
        <v>334865</v>
      </c>
      <c r="L72">
        <v>6298</v>
      </c>
      <c r="M72">
        <v>22944</v>
      </c>
      <c r="N72">
        <v>679</v>
      </c>
      <c r="O72">
        <v>8132</v>
      </c>
      <c r="P72">
        <v>469</v>
      </c>
      <c r="Q72">
        <v>144</v>
      </c>
      <c r="R72">
        <v>10</v>
      </c>
    </row>
    <row r="73" spans="1:18">
      <c r="A73" t="s">
        <v>36</v>
      </c>
      <c r="B73">
        <v>53672</v>
      </c>
      <c r="C73">
        <v>83832</v>
      </c>
      <c r="D73">
        <v>14212</v>
      </c>
      <c r="E73">
        <v>0</v>
      </c>
      <c r="F73">
        <v>0</v>
      </c>
      <c r="G73">
        <v>3118</v>
      </c>
      <c r="H73">
        <v>355</v>
      </c>
      <c r="I73">
        <v>195214</v>
      </c>
      <c r="J73">
        <v>1672</v>
      </c>
      <c r="K73">
        <v>4504289</v>
      </c>
      <c r="L73">
        <v>45759</v>
      </c>
      <c r="M73">
        <v>359761</v>
      </c>
      <c r="N73">
        <v>4869</v>
      </c>
      <c r="O73">
        <v>21578</v>
      </c>
      <c r="P73">
        <v>831</v>
      </c>
      <c r="Q73">
        <v>512</v>
      </c>
      <c r="R73">
        <v>40</v>
      </c>
    </row>
    <row r="74" spans="1:18">
      <c r="A74" t="s">
        <v>31</v>
      </c>
      <c r="B74">
        <v>54344</v>
      </c>
      <c r="C74">
        <v>99047</v>
      </c>
      <c r="D74">
        <v>23355</v>
      </c>
      <c r="E74">
        <v>3</v>
      </c>
      <c r="F74">
        <v>1</v>
      </c>
      <c r="G74">
        <v>2300</v>
      </c>
      <c r="H74">
        <v>431</v>
      </c>
      <c r="I74">
        <v>7551</v>
      </c>
      <c r="J74">
        <v>133</v>
      </c>
      <c r="K74">
        <v>1146053</v>
      </c>
      <c r="L74">
        <v>44915</v>
      </c>
      <c r="M74">
        <v>294499</v>
      </c>
      <c r="N74">
        <v>19336</v>
      </c>
      <c r="O74">
        <v>49864</v>
      </c>
      <c r="P74">
        <v>9800</v>
      </c>
      <c r="Q74">
        <v>3659</v>
      </c>
      <c r="R74">
        <v>602</v>
      </c>
    </row>
    <row r="75" spans="1:18">
      <c r="A75" t="s">
        <v>29</v>
      </c>
      <c r="B75">
        <v>38410</v>
      </c>
      <c r="C75">
        <v>68559</v>
      </c>
      <c r="D75">
        <v>18310</v>
      </c>
      <c r="E75">
        <v>68</v>
      </c>
      <c r="F75">
        <v>1</v>
      </c>
      <c r="G75">
        <v>962</v>
      </c>
      <c r="H75">
        <v>211</v>
      </c>
      <c r="I75">
        <v>4579</v>
      </c>
      <c r="J75">
        <v>94</v>
      </c>
      <c r="K75">
        <v>1069448</v>
      </c>
      <c r="L75">
        <v>31144</v>
      </c>
      <c r="M75">
        <v>308153</v>
      </c>
      <c r="N75">
        <v>14551</v>
      </c>
      <c r="O75">
        <v>51245</v>
      </c>
      <c r="P75">
        <v>9874</v>
      </c>
      <c r="Q75">
        <v>17178</v>
      </c>
      <c r="R75">
        <v>3625</v>
      </c>
    </row>
    <row r="76" spans="1:18">
      <c r="A76" t="s">
        <v>30</v>
      </c>
      <c r="B76">
        <v>45502</v>
      </c>
      <c r="C76">
        <v>59113</v>
      </c>
      <c r="D76">
        <v>17580</v>
      </c>
      <c r="E76">
        <v>11</v>
      </c>
      <c r="F76">
        <v>1</v>
      </c>
      <c r="G76">
        <v>1725</v>
      </c>
      <c r="H76">
        <v>329</v>
      </c>
      <c r="I76">
        <v>5317</v>
      </c>
      <c r="J76">
        <v>106</v>
      </c>
      <c r="K76">
        <v>1004410</v>
      </c>
      <c r="L76">
        <v>37803</v>
      </c>
      <c r="M76">
        <v>260903</v>
      </c>
      <c r="N76">
        <v>16534</v>
      </c>
      <c r="O76">
        <v>67362</v>
      </c>
      <c r="P76">
        <v>13516</v>
      </c>
      <c r="Q76">
        <v>3731</v>
      </c>
      <c r="R76">
        <v>720</v>
      </c>
    </row>
    <row r="77" spans="1:18">
      <c r="A77" t="s">
        <v>27</v>
      </c>
      <c r="B77">
        <v>60470</v>
      </c>
      <c r="C77">
        <v>175767</v>
      </c>
      <c r="D77">
        <v>27764</v>
      </c>
      <c r="E77">
        <v>1212</v>
      </c>
      <c r="F77">
        <v>13</v>
      </c>
      <c r="G77">
        <v>6307</v>
      </c>
      <c r="H77">
        <v>368</v>
      </c>
      <c r="I77">
        <v>73997</v>
      </c>
      <c r="J77">
        <v>716</v>
      </c>
      <c r="K77">
        <v>6876128</v>
      </c>
      <c r="L77">
        <v>47113</v>
      </c>
      <c r="M77">
        <v>669712</v>
      </c>
      <c r="N77">
        <v>9685</v>
      </c>
      <c r="O77">
        <v>58521</v>
      </c>
      <c r="P77">
        <v>5942</v>
      </c>
      <c r="Q77">
        <v>2239</v>
      </c>
      <c r="R77">
        <v>230</v>
      </c>
    </row>
    <row r="78" spans="1:18">
      <c r="A78" t="s">
        <v>28</v>
      </c>
      <c r="B78">
        <v>23378</v>
      </c>
      <c r="C78">
        <v>34302</v>
      </c>
      <c r="D78">
        <v>8195</v>
      </c>
      <c r="E78">
        <v>0</v>
      </c>
      <c r="F78">
        <v>0</v>
      </c>
      <c r="G78">
        <v>146</v>
      </c>
      <c r="H78">
        <v>37</v>
      </c>
      <c r="I78">
        <v>12095</v>
      </c>
      <c r="J78">
        <v>73</v>
      </c>
      <c r="K78">
        <v>1809425</v>
      </c>
      <c r="L78">
        <v>19345</v>
      </c>
      <c r="M78">
        <v>93414</v>
      </c>
      <c r="N78">
        <v>5691</v>
      </c>
      <c r="O78">
        <v>28927</v>
      </c>
      <c r="P78">
        <v>4999</v>
      </c>
      <c r="Q78">
        <v>717</v>
      </c>
      <c r="R78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tabSelected="1" view="pageBreakPreview" zoomScaleNormal="100" zoomScaleSheetLayoutView="100" workbookViewId="0">
      <selection activeCell="A3" sqref="A3:A6"/>
    </sheetView>
  </sheetViews>
  <sheetFormatPr defaultColWidth="9" defaultRowHeight="18"/>
  <cols>
    <col min="1" max="1" width="15.625" style="9" customWidth="1"/>
    <col min="2" max="4" width="10" style="9" bestFit="1" customWidth="1"/>
    <col min="5" max="5" width="8.75" style="9" bestFit="1" customWidth="1"/>
    <col min="6" max="6" width="7.75" style="9" bestFit="1" customWidth="1"/>
    <col min="7" max="7" width="10" style="9" bestFit="1" customWidth="1"/>
    <col min="8" max="8" width="8.75" style="9" bestFit="1" customWidth="1"/>
    <col min="9" max="9" width="11" style="9" bestFit="1" customWidth="1"/>
    <col min="10" max="10" width="8.625" style="9" bestFit="1" customWidth="1"/>
    <col min="11" max="11" width="12.375" style="9" bestFit="1" customWidth="1"/>
    <col min="12" max="12" width="10.125" style="9" bestFit="1" customWidth="1"/>
    <col min="13" max="13" width="11" style="9" bestFit="1" customWidth="1"/>
    <col min="14" max="14" width="8.75" style="9" bestFit="1" customWidth="1"/>
    <col min="15" max="15" width="10.125" style="9" bestFit="1" customWidth="1"/>
    <col min="16" max="16" width="8" style="9" bestFit="1" customWidth="1"/>
    <col min="17" max="17" width="8.75" style="9" bestFit="1" customWidth="1"/>
    <col min="18" max="18" width="7.75" style="9" bestFit="1" customWidth="1"/>
    <col min="19" max="19" width="7.75" style="9" customWidth="1"/>
    <col min="20" max="22" width="9.875" style="9" bestFit="1" customWidth="1"/>
    <col min="23" max="23" width="8.625" style="9" bestFit="1" customWidth="1"/>
    <col min="24" max="24" width="7.375" style="9" bestFit="1" customWidth="1"/>
    <col min="25" max="25" width="9.875" style="9" bestFit="1" customWidth="1"/>
    <col min="26" max="26" width="8.625" style="9" bestFit="1" customWidth="1"/>
    <col min="27" max="27" width="11.125" style="9" bestFit="1" customWidth="1"/>
    <col min="28" max="28" width="8.625" style="9" bestFit="1" customWidth="1"/>
    <col min="29" max="29" width="12.375" style="9" bestFit="1" customWidth="1"/>
    <col min="30" max="30" width="9.875" style="9" bestFit="1" customWidth="1"/>
    <col min="31" max="31" width="11.125" style="9" bestFit="1" customWidth="1"/>
    <col min="32" max="32" width="8.625" style="9" bestFit="1" customWidth="1"/>
    <col min="33" max="33" width="9.875" style="9" bestFit="1" customWidth="1"/>
    <col min="34" max="34" width="7.375" style="9" bestFit="1" customWidth="1"/>
    <col min="35" max="35" width="8.625" style="9" bestFit="1" customWidth="1"/>
    <col min="36" max="36" width="6.125" style="9" bestFit="1" customWidth="1"/>
    <col min="37" max="16384" width="9" style="9"/>
  </cols>
  <sheetData>
    <row r="1" spans="1:19" s="8" customFormat="1" ht="27.95" customHeight="1">
      <c r="A1" s="6" t="s">
        <v>124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9" ht="5.0999999999999996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9" ht="20.45" customHeight="1">
      <c r="A3" s="22" t="s">
        <v>2</v>
      </c>
      <c r="B3" s="23" t="s">
        <v>105</v>
      </c>
      <c r="C3" s="21" t="s">
        <v>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5"/>
    </row>
    <row r="4" spans="1:19" ht="20.45" customHeight="1">
      <c r="A4" s="22"/>
      <c r="B4" s="24"/>
      <c r="C4" s="21" t="s">
        <v>3</v>
      </c>
      <c r="D4" s="21"/>
      <c r="E4" s="21" t="s">
        <v>4</v>
      </c>
      <c r="F4" s="21"/>
      <c r="G4" s="21" t="s">
        <v>5</v>
      </c>
      <c r="H4" s="21"/>
      <c r="I4" s="21" t="s">
        <v>6</v>
      </c>
      <c r="J4" s="21"/>
      <c r="K4" s="21" t="s">
        <v>7</v>
      </c>
      <c r="L4" s="21" t="s">
        <v>8</v>
      </c>
      <c r="M4" s="21" t="s">
        <v>8</v>
      </c>
      <c r="N4" s="21" t="s">
        <v>9</v>
      </c>
      <c r="O4" s="21" t="s">
        <v>9</v>
      </c>
      <c r="P4" s="21" t="s">
        <v>10</v>
      </c>
      <c r="Q4" s="21" t="s">
        <v>10</v>
      </c>
      <c r="R4" s="21"/>
      <c r="S4" s="15"/>
    </row>
    <row r="5" spans="1:19" ht="20.45" customHeight="1">
      <c r="A5" s="22"/>
      <c r="B5" s="24"/>
      <c r="C5" s="15" t="s">
        <v>104</v>
      </c>
      <c r="D5" s="16" t="s">
        <v>0</v>
      </c>
      <c r="E5" s="15" t="s">
        <v>104</v>
      </c>
      <c r="F5" s="16" t="s">
        <v>0</v>
      </c>
      <c r="G5" s="15" t="s">
        <v>104</v>
      </c>
      <c r="H5" s="16" t="s">
        <v>0</v>
      </c>
      <c r="I5" s="15" t="s">
        <v>104</v>
      </c>
      <c r="J5" s="16" t="s">
        <v>0</v>
      </c>
      <c r="K5" s="15" t="s">
        <v>104</v>
      </c>
      <c r="L5" s="16" t="s">
        <v>0</v>
      </c>
      <c r="M5" s="15" t="s">
        <v>104</v>
      </c>
      <c r="N5" s="16" t="s">
        <v>0</v>
      </c>
      <c r="O5" s="15" t="s">
        <v>104</v>
      </c>
      <c r="P5" s="16" t="s">
        <v>0</v>
      </c>
      <c r="Q5" s="15" t="s">
        <v>104</v>
      </c>
      <c r="R5" s="16" t="s">
        <v>0</v>
      </c>
      <c r="S5" s="15"/>
    </row>
    <row r="6" spans="1:19" s="10" customFormat="1" ht="20.45" customHeight="1">
      <c r="A6" s="22"/>
      <c r="B6" s="25"/>
      <c r="C6" s="17" t="s">
        <v>12</v>
      </c>
      <c r="D6" s="18" t="s">
        <v>11</v>
      </c>
      <c r="E6" s="17" t="s">
        <v>12</v>
      </c>
      <c r="F6" s="18" t="s">
        <v>11</v>
      </c>
      <c r="G6" s="17" t="s">
        <v>12</v>
      </c>
      <c r="H6" s="18" t="s">
        <v>11</v>
      </c>
      <c r="I6" s="17" t="s">
        <v>12</v>
      </c>
      <c r="J6" s="18" t="s">
        <v>11</v>
      </c>
      <c r="K6" s="17" t="s">
        <v>12</v>
      </c>
      <c r="L6" s="18" t="s">
        <v>11</v>
      </c>
      <c r="M6" s="17" t="s">
        <v>12</v>
      </c>
      <c r="N6" s="18" t="s">
        <v>11</v>
      </c>
      <c r="O6" s="17" t="s">
        <v>12</v>
      </c>
      <c r="P6" s="18" t="s">
        <v>11</v>
      </c>
      <c r="Q6" s="17" t="s">
        <v>12</v>
      </c>
      <c r="R6" s="18" t="s">
        <v>11</v>
      </c>
      <c r="S6" s="15"/>
    </row>
    <row r="7" spans="1:19" ht="20.45" customHeight="1">
      <c r="A7" s="14" t="s">
        <v>13</v>
      </c>
      <c r="B7" s="2">
        <f>B8+B18+B28+B37+B50+B59+B69+B78+B88</f>
        <v>3551631</v>
      </c>
      <c r="C7" s="2">
        <f>C8+C18+C28+C37+C50+C59+C69+C78+C88</f>
        <v>9655380</v>
      </c>
      <c r="D7" s="2">
        <f t="shared" ref="D7:R7" si="0">D8+D18+D28+D37+D50+D59+D69+D78+D88</f>
        <v>1425414</v>
      </c>
      <c r="E7" s="2">
        <f t="shared" si="0"/>
        <v>774461</v>
      </c>
      <c r="F7" s="2">
        <f t="shared" si="0"/>
        <v>22507</v>
      </c>
      <c r="G7" s="2">
        <f t="shared" si="0"/>
        <v>1784160</v>
      </c>
      <c r="H7" s="2">
        <f t="shared" si="0"/>
        <v>310751</v>
      </c>
      <c r="I7" s="2">
        <f t="shared" si="0"/>
        <v>11172465</v>
      </c>
      <c r="J7" s="2">
        <f t="shared" si="0"/>
        <v>150343</v>
      </c>
      <c r="K7" s="2">
        <f t="shared" si="0"/>
        <v>519551106</v>
      </c>
      <c r="L7" s="2">
        <f t="shared" si="0"/>
        <v>2823888</v>
      </c>
      <c r="M7" s="2">
        <f t="shared" si="0"/>
        <v>31928467</v>
      </c>
      <c r="N7" s="2">
        <f t="shared" si="0"/>
        <v>415146</v>
      </c>
      <c r="O7" s="2">
        <f t="shared" si="0"/>
        <v>1568059</v>
      </c>
      <c r="P7" s="2">
        <f t="shared" si="0"/>
        <v>92862</v>
      </c>
      <c r="Q7" s="2">
        <f t="shared" si="0"/>
        <v>136539</v>
      </c>
      <c r="R7" s="2">
        <f t="shared" si="0"/>
        <v>8660</v>
      </c>
      <c r="S7" s="19"/>
    </row>
    <row r="8" spans="1:19" ht="20.45" customHeight="1">
      <c r="A8" s="13" t="s">
        <v>14</v>
      </c>
      <c r="B8" s="1">
        <f>SUM(B9:B17)</f>
        <v>117131</v>
      </c>
      <c r="C8" s="1">
        <f>SUM(C9:C17)</f>
        <v>200473</v>
      </c>
      <c r="D8" s="1">
        <f t="shared" ref="D8:R8" si="1">SUM(D9:D17)</f>
        <v>14342</v>
      </c>
      <c r="E8" s="1">
        <f t="shared" si="1"/>
        <v>258521</v>
      </c>
      <c r="F8" s="1">
        <f t="shared" si="1"/>
        <v>7195</v>
      </c>
      <c r="G8" s="1">
        <f t="shared" si="1"/>
        <v>36580</v>
      </c>
      <c r="H8" s="1">
        <f t="shared" si="1"/>
        <v>2873</v>
      </c>
      <c r="I8" s="1">
        <f t="shared" si="1"/>
        <v>1070371</v>
      </c>
      <c r="J8" s="1">
        <f t="shared" si="1"/>
        <v>2746</v>
      </c>
      <c r="K8" s="1">
        <f t="shared" si="1"/>
        <v>108008104</v>
      </c>
      <c r="L8" s="1">
        <f t="shared" si="1"/>
        <v>96172</v>
      </c>
      <c r="M8" s="1">
        <f t="shared" si="1"/>
        <v>5723407</v>
      </c>
      <c r="N8" s="1">
        <f t="shared" si="1"/>
        <v>12539</v>
      </c>
      <c r="O8" s="1">
        <f t="shared" si="1"/>
        <v>203201</v>
      </c>
      <c r="P8" s="1">
        <f t="shared" si="1"/>
        <v>6607</v>
      </c>
      <c r="Q8" s="1">
        <f t="shared" si="1"/>
        <v>14318</v>
      </c>
      <c r="R8" s="1">
        <f t="shared" si="1"/>
        <v>505</v>
      </c>
      <c r="S8" s="20"/>
    </row>
    <row r="9" spans="1:19" ht="20.45" customHeight="1">
      <c r="A9" s="3" t="s">
        <v>95</v>
      </c>
      <c r="B9" s="3">
        <f>VLOOKUP($A$9:$A$93,dt!$A$2:$R$78,2,FALSE)</f>
        <v>4833</v>
      </c>
      <c r="C9" s="3">
        <f>VLOOKUP($A$9:$A$93,dt!$A$2:$R$78,3,FALSE)</f>
        <v>5262</v>
      </c>
      <c r="D9" s="3">
        <f>VLOOKUP($A$9:$A$93,dt!$A$2:$R$78,4,FALSE)</f>
        <v>637</v>
      </c>
      <c r="E9" s="3">
        <f>VLOOKUP($A$9:$A$93,dt!$A$2:$R$78,5,FALSE)</f>
        <v>94</v>
      </c>
      <c r="F9" s="3">
        <f>VLOOKUP($A$9:$A$93,dt!$A$2:$R$78,6,FALSE)</f>
        <v>5</v>
      </c>
      <c r="G9" s="3">
        <f>VLOOKUP($A$9:$A$93,dt!$A$2:$R$78,7,FALSE)</f>
        <v>271</v>
      </c>
      <c r="H9" s="3">
        <f>VLOOKUP($A$9:$A$93,dt!$A$2:$R$78,8,FALSE)</f>
        <v>51</v>
      </c>
      <c r="I9" s="3">
        <f>VLOOKUP($A$9:$A$93,dt!$A$2:$R$78,9,FALSE)</f>
        <v>44</v>
      </c>
      <c r="J9" s="3">
        <f>VLOOKUP($A$9:$A$93,dt!$A$2:$R$78,10,FALSE)</f>
        <v>6</v>
      </c>
      <c r="K9" s="3">
        <f>VLOOKUP($A$9:$A$93,dt!$A$2:$R$78,11,FALSE)</f>
        <v>157289</v>
      </c>
      <c r="L9" s="3">
        <f>VLOOKUP($A$9:$A$93,dt!$A$2:$R$78,12,FALSE)</f>
        <v>3949</v>
      </c>
      <c r="M9" s="3">
        <f>VLOOKUP($A$9:$A$93,dt!$A$2:$R$78,13,FALSE)</f>
        <v>46162</v>
      </c>
      <c r="N9" s="3">
        <f>VLOOKUP($A$9:$A$93,dt!$A$2:$R$78,14,FALSE)</f>
        <v>383</v>
      </c>
      <c r="O9" s="3">
        <f>VLOOKUP($A$9:$A$93,dt!$A$2:$R$78,15,FALSE)</f>
        <v>11101</v>
      </c>
      <c r="P9" s="3">
        <f>VLOOKUP($A$9:$A$93,dt!$A$2:$R$78,16,FALSE)</f>
        <v>491</v>
      </c>
      <c r="Q9" s="3">
        <f>VLOOKUP($A$9:$A$93,dt!$A$2:$R$78,17,FALSE)</f>
        <v>1291</v>
      </c>
      <c r="R9" s="3">
        <f>VLOOKUP($A$9:$A$93,dt!$A$2:$R$78,18,FALSE)</f>
        <v>82</v>
      </c>
      <c r="S9" s="5"/>
    </row>
    <row r="10" spans="1:19" ht="20.45" customHeight="1">
      <c r="A10" s="3" t="s">
        <v>96</v>
      </c>
      <c r="B10" s="3">
        <f>VLOOKUP($A$9:$A$93,dt!$A$2:$R$78,2,FALSE)</f>
        <v>3973</v>
      </c>
      <c r="C10" s="3">
        <f>VLOOKUP($A$9:$A$93,dt!$A$2:$R$78,3,FALSE)</f>
        <v>2228</v>
      </c>
      <c r="D10" s="3">
        <f>VLOOKUP($A$9:$A$93,dt!$A$2:$R$78,4,FALSE)</f>
        <v>324</v>
      </c>
      <c r="E10" s="3">
        <f>VLOOKUP($A$9:$A$93,dt!$A$2:$R$78,5,FALSE)</f>
        <v>0</v>
      </c>
      <c r="F10" s="3">
        <f>VLOOKUP($A$9:$A$93,dt!$A$2:$R$78,6,FALSE)</f>
        <v>0</v>
      </c>
      <c r="G10" s="3">
        <f>VLOOKUP($A$9:$A$93,dt!$A$2:$R$78,7,FALSE)</f>
        <v>205</v>
      </c>
      <c r="H10" s="3">
        <f>VLOOKUP($A$9:$A$93,dt!$A$2:$R$78,8,FALSE)</f>
        <v>40</v>
      </c>
      <c r="I10" s="3">
        <f>VLOOKUP($A$9:$A$93,dt!$A$2:$R$78,9,FALSE)</f>
        <v>0</v>
      </c>
      <c r="J10" s="3">
        <f>VLOOKUP($A$9:$A$93,dt!$A$2:$R$78,10,FALSE)</f>
        <v>0</v>
      </c>
      <c r="K10" s="3">
        <f>VLOOKUP($A$9:$A$93,dt!$A$2:$R$78,11,FALSE)</f>
        <v>123024</v>
      </c>
      <c r="L10" s="3">
        <f>VLOOKUP($A$9:$A$93,dt!$A$2:$R$78,12,FALSE)</f>
        <v>3635</v>
      </c>
      <c r="M10" s="3">
        <f>VLOOKUP($A$9:$A$93,dt!$A$2:$R$78,13,FALSE)</f>
        <v>116552</v>
      </c>
      <c r="N10" s="3">
        <f>VLOOKUP($A$9:$A$93,dt!$A$2:$R$78,14,FALSE)</f>
        <v>404</v>
      </c>
      <c r="O10" s="3">
        <f>VLOOKUP($A$9:$A$93,dt!$A$2:$R$78,15,FALSE)</f>
        <v>4558</v>
      </c>
      <c r="P10" s="3">
        <f>VLOOKUP($A$9:$A$93,dt!$A$2:$R$78,16,FALSE)</f>
        <v>284</v>
      </c>
      <c r="Q10" s="3">
        <f>VLOOKUP($A$9:$A$93,dt!$A$2:$R$78,17,FALSE)</f>
        <v>179</v>
      </c>
      <c r="R10" s="3">
        <f>VLOOKUP($A$9:$A$93,dt!$A$2:$R$78,18,FALSE)</f>
        <v>21</v>
      </c>
      <c r="S10" s="5"/>
    </row>
    <row r="11" spans="1:19" ht="20.45" customHeight="1">
      <c r="A11" s="3" t="s">
        <v>97</v>
      </c>
      <c r="B11" s="3">
        <f>VLOOKUP($A$9:$A$93,dt!$A$2:$R$78,2,FALSE)</f>
        <v>6328</v>
      </c>
      <c r="C11" s="3">
        <f>VLOOKUP($A$9:$A$93,dt!$A$2:$R$78,3,FALSE)</f>
        <v>4687</v>
      </c>
      <c r="D11" s="3">
        <f>VLOOKUP($A$9:$A$93,dt!$A$2:$R$78,4,FALSE)</f>
        <v>287</v>
      </c>
      <c r="E11" s="3">
        <f>VLOOKUP($A$9:$A$93,dt!$A$2:$R$78,5,FALSE)</f>
        <v>39</v>
      </c>
      <c r="F11" s="3">
        <f>VLOOKUP($A$9:$A$93,dt!$A$2:$R$78,6,FALSE)</f>
        <v>2</v>
      </c>
      <c r="G11" s="3">
        <f>VLOOKUP($A$9:$A$93,dt!$A$2:$R$78,7,FALSE)</f>
        <v>886</v>
      </c>
      <c r="H11" s="3">
        <f>VLOOKUP($A$9:$A$93,dt!$A$2:$R$78,8,FALSE)</f>
        <v>77</v>
      </c>
      <c r="I11" s="3">
        <f>VLOOKUP($A$9:$A$93,dt!$A$2:$R$78,9,FALSE)</f>
        <v>2</v>
      </c>
      <c r="J11" s="3">
        <f>VLOOKUP($A$9:$A$93,dt!$A$2:$R$78,10,FALSE)</f>
        <v>1</v>
      </c>
      <c r="K11" s="3">
        <f>VLOOKUP($A$9:$A$93,dt!$A$2:$R$78,11,FALSE)</f>
        <v>551928</v>
      </c>
      <c r="L11" s="3">
        <f>VLOOKUP($A$9:$A$93,dt!$A$2:$R$78,12,FALSE)</f>
        <v>5937</v>
      </c>
      <c r="M11" s="3">
        <f>VLOOKUP($A$9:$A$93,dt!$A$2:$R$78,13,FALSE)</f>
        <v>386777</v>
      </c>
      <c r="N11" s="3">
        <f>VLOOKUP($A$9:$A$93,dt!$A$2:$R$78,14,FALSE)</f>
        <v>864</v>
      </c>
      <c r="O11" s="3">
        <f>VLOOKUP($A$9:$A$93,dt!$A$2:$R$78,15,FALSE)</f>
        <v>3193</v>
      </c>
      <c r="P11" s="3">
        <f>VLOOKUP($A$9:$A$93,dt!$A$2:$R$78,16,FALSE)</f>
        <v>118</v>
      </c>
      <c r="Q11" s="3">
        <f>VLOOKUP($A$9:$A$93,dt!$A$2:$R$78,17,FALSE)</f>
        <v>424</v>
      </c>
      <c r="R11" s="3">
        <f>VLOOKUP($A$9:$A$93,dt!$A$2:$R$78,18,FALSE)</f>
        <v>17</v>
      </c>
      <c r="S11" s="5"/>
    </row>
    <row r="12" spans="1:19" ht="20.45" customHeight="1">
      <c r="A12" s="3" t="s">
        <v>98</v>
      </c>
      <c r="B12" s="3">
        <f>VLOOKUP($A$9:$A$93,dt!$A$2:$R$78,2,FALSE)</f>
        <v>15223</v>
      </c>
      <c r="C12" s="3">
        <f>VLOOKUP($A$9:$A$93,dt!$A$2:$R$78,3,FALSE)</f>
        <v>11219</v>
      </c>
      <c r="D12" s="3">
        <f>VLOOKUP($A$9:$A$93,dt!$A$2:$R$78,4,FALSE)</f>
        <v>1134</v>
      </c>
      <c r="E12" s="3">
        <f>VLOOKUP($A$9:$A$93,dt!$A$2:$R$78,5,FALSE)</f>
        <v>4</v>
      </c>
      <c r="F12" s="3">
        <f>VLOOKUP($A$9:$A$93,dt!$A$2:$R$78,6,FALSE)</f>
        <v>3</v>
      </c>
      <c r="G12" s="3">
        <f>VLOOKUP($A$9:$A$93,dt!$A$2:$R$78,7,FALSE)</f>
        <v>1923</v>
      </c>
      <c r="H12" s="3">
        <f>VLOOKUP($A$9:$A$93,dt!$A$2:$R$78,8,FALSE)</f>
        <v>242</v>
      </c>
      <c r="I12" s="3">
        <f>VLOOKUP($A$9:$A$93,dt!$A$2:$R$78,9,FALSE)</f>
        <v>28902</v>
      </c>
      <c r="J12" s="3">
        <f>VLOOKUP($A$9:$A$93,dt!$A$2:$R$78,10,FALSE)</f>
        <v>34</v>
      </c>
      <c r="K12" s="3">
        <f>VLOOKUP($A$9:$A$93,dt!$A$2:$R$78,11,FALSE)</f>
        <v>6519589</v>
      </c>
      <c r="L12" s="3">
        <f>VLOOKUP($A$9:$A$93,dt!$A$2:$R$78,12,FALSE)</f>
        <v>13934</v>
      </c>
      <c r="M12" s="3">
        <f>VLOOKUP($A$9:$A$93,dt!$A$2:$R$78,13,FALSE)</f>
        <v>523052</v>
      </c>
      <c r="N12" s="3">
        <f>VLOOKUP($A$9:$A$93,dt!$A$2:$R$78,14,FALSE)</f>
        <v>2174</v>
      </c>
      <c r="O12" s="3">
        <f>VLOOKUP($A$9:$A$93,dt!$A$2:$R$78,15,FALSE)</f>
        <v>8402</v>
      </c>
      <c r="P12" s="3">
        <f>VLOOKUP($A$9:$A$93,dt!$A$2:$R$78,16,FALSE)</f>
        <v>390</v>
      </c>
      <c r="Q12" s="3">
        <f>VLOOKUP($A$9:$A$93,dt!$A$2:$R$78,17,FALSE)</f>
        <v>382</v>
      </c>
      <c r="R12" s="3">
        <f>VLOOKUP($A$9:$A$93,dt!$A$2:$R$78,18,FALSE)</f>
        <v>21</v>
      </c>
      <c r="S12" s="5"/>
    </row>
    <row r="13" spans="1:19" ht="20.45" customHeight="1">
      <c r="A13" s="3" t="s">
        <v>99</v>
      </c>
      <c r="B13" s="3">
        <f>VLOOKUP($A$9:$A$93,dt!$A$2:$R$78,2,FALSE)</f>
        <v>16364</v>
      </c>
      <c r="C13" s="3">
        <f>VLOOKUP($A$9:$A$93,dt!$A$2:$R$78,3,FALSE)</f>
        <v>12355</v>
      </c>
      <c r="D13" s="3">
        <f>VLOOKUP($A$9:$A$93,dt!$A$2:$R$78,4,FALSE)</f>
        <v>1473</v>
      </c>
      <c r="E13" s="3">
        <f>VLOOKUP($A$9:$A$93,dt!$A$2:$R$78,5,FALSE)</f>
        <v>0</v>
      </c>
      <c r="F13" s="3">
        <f>VLOOKUP($A$9:$A$93,dt!$A$2:$R$78,6,FALSE)</f>
        <v>0</v>
      </c>
      <c r="G13" s="3">
        <f>VLOOKUP($A$9:$A$93,dt!$A$2:$R$78,7,FALSE)</f>
        <v>940</v>
      </c>
      <c r="H13" s="3">
        <f>VLOOKUP($A$9:$A$93,dt!$A$2:$R$78,8,FALSE)</f>
        <v>77</v>
      </c>
      <c r="I13" s="3">
        <f>VLOOKUP($A$9:$A$93,dt!$A$2:$R$78,9,FALSE)</f>
        <v>70499</v>
      </c>
      <c r="J13" s="3">
        <f>VLOOKUP($A$9:$A$93,dt!$A$2:$R$78,10,FALSE)</f>
        <v>703</v>
      </c>
      <c r="K13" s="3">
        <f>VLOOKUP($A$9:$A$93,dt!$A$2:$R$78,11,FALSE)</f>
        <v>2977750</v>
      </c>
      <c r="L13" s="3">
        <f>VLOOKUP($A$9:$A$93,dt!$A$2:$R$78,12,FALSE)</f>
        <v>14065</v>
      </c>
      <c r="M13" s="3">
        <f>VLOOKUP($A$9:$A$93,dt!$A$2:$R$78,13,FALSE)</f>
        <v>1478771</v>
      </c>
      <c r="N13" s="3">
        <f>VLOOKUP($A$9:$A$93,dt!$A$2:$R$78,14,FALSE)</f>
        <v>2351</v>
      </c>
      <c r="O13" s="3">
        <f>VLOOKUP($A$9:$A$93,dt!$A$2:$R$78,15,FALSE)</f>
        <v>10507</v>
      </c>
      <c r="P13" s="3">
        <f>VLOOKUP($A$9:$A$93,dt!$A$2:$R$78,16,FALSE)</f>
        <v>379</v>
      </c>
      <c r="Q13" s="3">
        <f>VLOOKUP($A$9:$A$93,dt!$A$2:$R$78,17,FALSE)</f>
        <v>437</v>
      </c>
      <c r="R13" s="3">
        <f>VLOOKUP($A$9:$A$93,dt!$A$2:$R$78,18,FALSE)</f>
        <v>19</v>
      </c>
      <c r="S13" s="5"/>
    </row>
    <row r="14" spans="1:19" ht="20.45" customHeight="1">
      <c r="A14" s="3" t="s">
        <v>100</v>
      </c>
      <c r="B14" s="3">
        <f>VLOOKUP($A$9:$A$93,dt!$A$2:$R$78,2,FALSE)</f>
        <v>27625</v>
      </c>
      <c r="C14" s="3">
        <f>VLOOKUP($A$9:$A$93,dt!$A$2:$R$78,3,FALSE)</f>
        <v>72894</v>
      </c>
      <c r="D14" s="3">
        <f>VLOOKUP($A$9:$A$93,dt!$A$2:$R$78,4,FALSE)</f>
        <v>4382</v>
      </c>
      <c r="E14" s="3">
        <f>VLOOKUP($A$9:$A$93,dt!$A$2:$R$78,5,FALSE)</f>
        <v>92927</v>
      </c>
      <c r="F14" s="3">
        <f>VLOOKUP($A$9:$A$93,dt!$A$2:$R$78,6,FALSE)</f>
        <v>2609</v>
      </c>
      <c r="G14" s="3">
        <f>VLOOKUP($A$9:$A$93,dt!$A$2:$R$78,7,FALSE)</f>
        <v>3821</v>
      </c>
      <c r="H14" s="3">
        <f>VLOOKUP($A$9:$A$93,dt!$A$2:$R$78,8,FALSE)</f>
        <v>287</v>
      </c>
      <c r="I14" s="3">
        <f>VLOOKUP($A$9:$A$93,dt!$A$2:$R$78,9,FALSE)</f>
        <v>650727</v>
      </c>
      <c r="J14" s="3">
        <f>VLOOKUP($A$9:$A$93,dt!$A$2:$R$78,10,FALSE)</f>
        <v>1028</v>
      </c>
      <c r="K14" s="3">
        <f>VLOOKUP($A$9:$A$93,dt!$A$2:$R$78,11,FALSE)</f>
        <v>58224259</v>
      </c>
      <c r="L14" s="3">
        <f>VLOOKUP($A$9:$A$93,dt!$A$2:$R$78,12,FALSE)</f>
        <v>21478</v>
      </c>
      <c r="M14" s="3">
        <f>VLOOKUP($A$9:$A$93,dt!$A$2:$R$78,13,FALSE)</f>
        <v>1031088</v>
      </c>
      <c r="N14" s="3">
        <f>VLOOKUP($A$9:$A$93,dt!$A$2:$R$78,14,FALSE)</f>
        <v>2407</v>
      </c>
      <c r="O14" s="3">
        <f>VLOOKUP($A$9:$A$93,dt!$A$2:$R$78,15,FALSE)</f>
        <v>76188</v>
      </c>
      <c r="P14" s="3">
        <f>VLOOKUP($A$9:$A$93,dt!$A$2:$R$78,16,FALSE)</f>
        <v>2363</v>
      </c>
      <c r="Q14" s="3">
        <f>VLOOKUP($A$9:$A$93,dt!$A$2:$R$78,17,FALSE)</f>
        <v>5022</v>
      </c>
      <c r="R14" s="3">
        <f>VLOOKUP($A$9:$A$93,dt!$A$2:$R$78,18,FALSE)</f>
        <v>130</v>
      </c>
      <c r="S14" s="5"/>
    </row>
    <row r="15" spans="1:19" ht="20.45" customHeight="1">
      <c r="A15" s="3" t="s">
        <v>101</v>
      </c>
      <c r="B15" s="3">
        <f>VLOOKUP($A$9:$A$93,dt!$A$2:$R$78,2,FALSE)</f>
        <v>4979</v>
      </c>
      <c r="C15" s="3">
        <f>VLOOKUP($A$9:$A$93,dt!$A$2:$R$78,3,FALSE)</f>
        <v>2914</v>
      </c>
      <c r="D15" s="3">
        <f>VLOOKUP($A$9:$A$93,dt!$A$2:$R$78,4,FALSE)</f>
        <v>405</v>
      </c>
      <c r="E15" s="3">
        <f>VLOOKUP($A$9:$A$93,dt!$A$2:$R$78,5,FALSE)</f>
        <v>114</v>
      </c>
      <c r="F15" s="3">
        <f>VLOOKUP($A$9:$A$93,dt!$A$2:$R$78,6,FALSE)</f>
        <v>5</v>
      </c>
      <c r="G15" s="3">
        <f>VLOOKUP($A$9:$A$93,dt!$A$2:$R$78,7,FALSE)</f>
        <v>385</v>
      </c>
      <c r="H15" s="3">
        <f>VLOOKUP($A$9:$A$93,dt!$A$2:$R$78,8,FALSE)</f>
        <v>78</v>
      </c>
      <c r="I15" s="3">
        <f>VLOOKUP($A$9:$A$93,dt!$A$2:$R$78,9,FALSE)</f>
        <v>22627</v>
      </c>
      <c r="J15" s="3">
        <f>VLOOKUP($A$9:$A$93,dt!$A$2:$R$78,10,FALSE)</f>
        <v>193</v>
      </c>
      <c r="K15" s="3">
        <f>VLOOKUP($A$9:$A$93,dt!$A$2:$R$78,11,FALSE)</f>
        <v>2443612</v>
      </c>
      <c r="L15" s="3">
        <f>VLOOKUP($A$9:$A$93,dt!$A$2:$R$78,12,FALSE)</f>
        <v>4169</v>
      </c>
      <c r="M15" s="3">
        <f>VLOOKUP($A$9:$A$93,dt!$A$2:$R$78,13,FALSE)</f>
        <v>113463</v>
      </c>
      <c r="N15" s="3">
        <f>VLOOKUP($A$9:$A$93,dt!$A$2:$R$78,14,FALSE)</f>
        <v>579</v>
      </c>
      <c r="O15" s="3">
        <f>VLOOKUP($A$9:$A$93,dt!$A$2:$R$78,15,FALSE)</f>
        <v>17354</v>
      </c>
      <c r="P15" s="3">
        <f>VLOOKUP($A$9:$A$93,dt!$A$2:$R$78,16,FALSE)</f>
        <v>524</v>
      </c>
      <c r="Q15" s="3">
        <f>VLOOKUP($A$9:$A$93,dt!$A$2:$R$78,17,FALSE)</f>
        <v>357</v>
      </c>
      <c r="R15" s="3">
        <f>VLOOKUP($A$9:$A$93,dt!$A$2:$R$78,18,FALSE)</f>
        <v>18</v>
      </c>
      <c r="S15" s="5"/>
    </row>
    <row r="16" spans="1:19" ht="20.45" customHeight="1">
      <c r="A16" s="3" t="s">
        <v>102</v>
      </c>
      <c r="B16" s="3">
        <f>VLOOKUP($A$9:$A$93,dt!$A$2:$R$78,2,FALSE)</f>
        <v>20366</v>
      </c>
      <c r="C16" s="3">
        <f>VLOOKUP($A$9:$A$93,dt!$A$2:$R$78,3,FALSE)</f>
        <v>58088</v>
      </c>
      <c r="D16" s="3">
        <f>VLOOKUP($A$9:$A$93,dt!$A$2:$R$78,4,FALSE)</f>
        <v>3557</v>
      </c>
      <c r="E16" s="3">
        <f>VLOOKUP($A$9:$A$93,dt!$A$2:$R$78,5,FALSE)</f>
        <v>1106</v>
      </c>
      <c r="F16" s="3">
        <f>VLOOKUP($A$9:$A$93,dt!$A$2:$R$78,6,FALSE)</f>
        <v>57</v>
      </c>
      <c r="G16" s="3">
        <f>VLOOKUP($A$9:$A$93,dt!$A$2:$R$78,7,FALSE)</f>
        <v>17805</v>
      </c>
      <c r="H16" s="3">
        <f>VLOOKUP($A$9:$A$93,dt!$A$2:$R$78,8,FALSE)</f>
        <v>1311</v>
      </c>
      <c r="I16" s="3">
        <f>VLOOKUP($A$9:$A$93,dt!$A$2:$R$78,9,FALSE)</f>
        <v>200358</v>
      </c>
      <c r="J16" s="3">
        <f>VLOOKUP($A$9:$A$93,dt!$A$2:$R$78,10,FALSE)</f>
        <v>644</v>
      </c>
      <c r="K16" s="3">
        <f>VLOOKUP($A$9:$A$93,dt!$A$2:$R$78,11,FALSE)</f>
        <v>7468643</v>
      </c>
      <c r="L16" s="3">
        <f>VLOOKUP($A$9:$A$93,dt!$A$2:$R$78,12,FALSE)</f>
        <v>16911</v>
      </c>
      <c r="M16" s="3">
        <f>VLOOKUP($A$9:$A$93,dt!$A$2:$R$78,13,FALSE)</f>
        <v>1143506</v>
      </c>
      <c r="N16" s="3">
        <f>VLOOKUP($A$9:$A$93,dt!$A$2:$R$78,14,FALSE)</f>
        <v>2258</v>
      </c>
      <c r="O16" s="3">
        <f>VLOOKUP($A$9:$A$93,dt!$A$2:$R$78,15,FALSE)</f>
        <v>43440</v>
      </c>
      <c r="P16" s="3">
        <f>VLOOKUP($A$9:$A$93,dt!$A$2:$R$78,16,FALSE)</f>
        <v>1198</v>
      </c>
      <c r="Q16" s="3">
        <f>VLOOKUP($A$9:$A$93,dt!$A$2:$R$78,17,FALSE)</f>
        <v>4168</v>
      </c>
      <c r="R16" s="3">
        <f>VLOOKUP($A$9:$A$93,dt!$A$2:$R$78,18,FALSE)</f>
        <v>135</v>
      </c>
      <c r="S16" s="5"/>
    </row>
    <row r="17" spans="1:19" ht="20.45" customHeight="1">
      <c r="A17" s="3" t="s">
        <v>103</v>
      </c>
      <c r="B17" s="3">
        <f>VLOOKUP($A$9:$A$93,dt!$A$2:$R$78,2,FALSE)</f>
        <v>17440</v>
      </c>
      <c r="C17" s="3">
        <f>VLOOKUP($A$9:$A$93,dt!$A$2:$R$78,3,FALSE)</f>
        <v>30826</v>
      </c>
      <c r="D17" s="3">
        <f>VLOOKUP($A$9:$A$93,dt!$A$2:$R$78,4,FALSE)</f>
        <v>2143</v>
      </c>
      <c r="E17" s="3">
        <f>VLOOKUP($A$9:$A$93,dt!$A$2:$R$78,5,FALSE)</f>
        <v>164237</v>
      </c>
      <c r="F17" s="3">
        <f>VLOOKUP($A$9:$A$93,dt!$A$2:$R$78,6,FALSE)</f>
        <v>4514</v>
      </c>
      <c r="G17" s="3">
        <f>VLOOKUP($A$9:$A$93,dt!$A$2:$R$78,7,FALSE)</f>
        <v>10344</v>
      </c>
      <c r="H17" s="3">
        <f>VLOOKUP($A$9:$A$93,dt!$A$2:$R$78,8,FALSE)</f>
        <v>710</v>
      </c>
      <c r="I17" s="3">
        <f>VLOOKUP($A$9:$A$93,dt!$A$2:$R$78,9,FALSE)</f>
        <v>97212</v>
      </c>
      <c r="J17" s="3">
        <f>VLOOKUP($A$9:$A$93,dt!$A$2:$R$78,10,FALSE)</f>
        <v>137</v>
      </c>
      <c r="K17" s="3">
        <f>VLOOKUP($A$9:$A$93,dt!$A$2:$R$78,11,FALSE)</f>
        <v>29542010</v>
      </c>
      <c r="L17" s="3">
        <f>VLOOKUP($A$9:$A$93,dt!$A$2:$R$78,12,FALSE)</f>
        <v>12094</v>
      </c>
      <c r="M17" s="3">
        <f>VLOOKUP($A$9:$A$93,dt!$A$2:$R$78,13,FALSE)</f>
        <v>884036</v>
      </c>
      <c r="N17" s="3">
        <f>VLOOKUP($A$9:$A$93,dt!$A$2:$R$78,14,FALSE)</f>
        <v>1119</v>
      </c>
      <c r="O17" s="3">
        <f>VLOOKUP($A$9:$A$93,dt!$A$2:$R$78,15,FALSE)</f>
        <v>28458</v>
      </c>
      <c r="P17" s="3">
        <f>VLOOKUP($A$9:$A$93,dt!$A$2:$R$78,16,FALSE)</f>
        <v>860</v>
      </c>
      <c r="Q17" s="3">
        <f>VLOOKUP($A$9:$A$93,dt!$A$2:$R$78,17,FALSE)</f>
        <v>2058</v>
      </c>
      <c r="R17" s="3">
        <f>VLOOKUP($A$9:$A$93,dt!$A$2:$R$78,18,FALSE)</f>
        <v>62</v>
      </c>
      <c r="S17" s="5"/>
    </row>
    <row r="18" spans="1:19" ht="20.45" customHeight="1">
      <c r="A18" s="13" t="s">
        <v>15</v>
      </c>
      <c r="B18" s="1">
        <f>SUM(B19:B27)</f>
        <v>121681</v>
      </c>
      <c r="C18" s="1">
        <f t="shared" ref="C18:R18" si="2">SUM(C19:C27)</f>
        <v>228024</v>
      </c>
      <c r="D18" s="1">
        <f t="shared" si="2"/>
        <v>21675</v>
      </c>
      <c r="E18" s="1">
        <f t="shared" si="2"/>
        <v>34507</v>
      </c>
      <c r="F18" s="1">
        <f t="shared" si="2"/>
        <v>769</v>
      </c>
      <c r="G18" s="1">
        <f t="shared" si="2"/>
        <v>55773</v>
      </c>
      <c r="H18" s="1">
        <f t="shared" si="2"/>
        <v>4929</v>
      </c>
      <c r="I18" s="1">
        <f t="shared" si="2"/>
        <v>1316075</v>
      </c>
      <c r="J18" s="1">
        <f t="shared" si="2"/>
        <v>1896</v>
      </c>
      <c r="K18" s="1">
        <f t="shared" si="2"/>
        <v>110314060</v>
      </c>
      <c r="L18" s="1">
        <f t="shared" si="2"/>
        <v>106709</v>
      </c>
      <c r="M18" s="1">
        <f t="shared" si="2"/>
        <v>3127642</v>
      </c>
      <c r="N18" s="1">
        <f t="shared" si="2"/>
        <v>11712</v>
      </c>
      <c r="O18" s="1">
        <f t="shared" si="2"/>
        <v>42543</v>
      </c>
      <c r="P18" s="1">
        <f t="shared" si="2"/>
        <v>1848</v>
      </c>
      <c r="Q18" s="1">
        <f t="shared" si="2"/>
        <v>6019</v>
      </c>
      <c r="R18" s="1">
        <f t="shared" si="2"/>
        <v>317</v>
      </c>
      <c r="S18" s="20"/>
    </row>
    <row r="19" spans="1:19" ht="20.45" customHeight="1">
      <c r="A19" s="3" t="s">
        <v>86</v>
      </c>
      <c r="B19" s="3">
        <f>VLOOKUP($A$9:$A$93,dt!$A$2:$R$78,2,FALSE)</f>
        <v>2195</v>
      </c>
      <c r="C19" s="3">
        <f>VLOOKUP($A$9:$A$93,dt!$A$2:$R$78,3,FALSE)</f>
        <v>509</v>
      </c>
      <c r="D19" s="3">
        <f>VLOOKUP($A$9:$A$93,dt!$A$2:$R$78,4,FALSE)</f>
        <v>51</v>
      </c>
      <c r="E19" s="3">
        <f>VLOOKUP($A$9:$A$93,dt!$A$2:$R$78,5,FALSE)</f>
        <v>0</v>
      </c>
      <c r="F19" s="3">
        <f>VLOOKUP($A$9:$A$93,dt!$A$2:$R$78,6,FALSE)</f>
        <v>0</v>
      </c>
      <c r="G19" s="3">
        <f>VLOOKUP($A$9:$A$93,dt!$A$2:$R$78,7,FALSE)</f>
        <v>77</v>
      </c>
      <c r="H19" s="3">
        <f>VLOOKUP($A$9:$A$93,dt!$A$2:$R$78,8,FALSE)</f>
        <v>9</v>
      </c>
      <c r="I19" s="3">
        <f>VLOOKUP($A$9:$A$93,dt!$A$2:$R$78,9,FALSE)</f>
        <v>0</v>
      </c>
      <c r="J19" s="3">
        <f>VLOOKUP($A$9:$A$93,dt!$A$2:$R$78,10,FALSE)</f>
        <v>0</v>
      </c>
      <c r="K19" s="3">
        <f>VLOOKUP($A$9:$A$93,dt!$A$2:$R$78,11,FALSE)</f>
        <v>50059</v>
      </c>
      <c r="L19" s="3">
        <f>VLOOKUP($A$9:$A$93,dt!$A$2:$R$78,12,FALSE)</f>
        <v>1942</v>
      </c>
      <c r="M19" s="3">
        <f>VLOOKUP($A$9:$A$93,dt!$A$2:$R$78,13,FALSE)</f>
        <v>9115</v>
      </c>
      <c r="N19" s="3">
        <f>VLOOKUP($A$9:$A$93,dt!$A$2:$R$78,14,FALSE)</f>
        <v>325</v>
      </c>
      <c r="O19" s="3">
        <f>VLOOKUP($A$9:$A$93,dt!$A$2:$R$78,15,FALSE)</f>
        <v>506</v>
      </c>
      <c r="P19" s="3">
        <f>VLOOKUP($A$9:$A$93,dt!$A$2:$R$78,16,FALSE)</f>
        <v>29</v>
      </c>
      <c r="Q19" s="3">
        <f>VLOOKUP($A$9:$A$93,dt!$A$2:$R$78,17,FALSE)</f>
        <v>375</v>
      </c>
      <c r="R19" s="3">
        <f>VLOOKUP($A$9:$A$93,dt!$A$2:$R$78,18,FALSE)</f>
        <v>9</v>
      </c>
      <c r="S19" s="5"/>
    </row>
    <row r="20" spans="1:19" ht="20.45" customHeight="1">
      <c r="A20" s="3" t="s">
        <v>87</v>
      </c>
      <c r="B20" s="3">
        <f>VLOOKUP($A$9:$A$93,dt!$A$2:$R$78,2,FALSE)</f>
        <v>13019</v>
      </c>
      <c r="C20" s="3">
        <f>VLOOKUP($A$9:$A$93,dt!$A$2:$R$78,3,FALSE)</f>
        <v>22368</v>
      </c>
      <c r="D20" s="3">
        <f>VLOOKUP($A$9:$A$93,dt!$A$2:$R$78,4,FALSE)</f>
        <v>1636</v>
      </c>
      <c r="E20" s="3">
        <f>VLOOKUP($A$9:$A$93,dt!$A$2:$R$78,5,FALSE)</f>
        <v>1448</v>
      </c>
      <c r="F20" s="3">
        <f>VLOOKUP($A$9:$A$93,dt!$A$2:$R$78,6,FALSE)</f>
        <v>28</v>
      </c>
      <c r="G20" s="3">
        <f>VLOOKUP($A$9:$A$93,dt!$A$2:$R$78,7,FALSE)</f>
        <v>9082</v>
      </c>
      <c r="H20" s="3">
        <f>VLOOKUP($A$9:$A$93,dt!$A$2:$R$78,8,FALSE)</f>
        <v>913</v>
      </c>
      <c r="I20" s="3">
        <f>VLOOKUP($A$9:$A$93,dt!$A$2:$R$78,9,FALSE)</f>
        <v>279746</v>
      </c>
      <c r="J20" s="3">
        <f>VLOOKUP($A$9:$A$93,dt!$A$2:$R$78,10,FALSE)</f>
        <v>169</v>
      </c>
      <c r="K20" s="3">
        <f>VLOOKUP($A$9:$A$93,dt!$A$2:$R$78,11,FALSE)</f>
        <v>39147706</v>
      </c>
      <c r="L20" s="3">
        <f>VLOOKUP($A$9:$A$93,dt!$A$2:$R$78,12,FALSE)</f>
        <v>11480</v>
      </c>
      <c r="M20" s="3">
        <f>VLOOKUP($A$9:$A$93,dt!$A$2:$R$78,13,FALSE)</f>
        <v>322775</v>
      </c>
      <c r="N20" s="3">
        <f>VLOOKUP($A$9:$A$93,dt!$A$2:$R$78,14,FALSE)</f>
        <v>600</v>
      </c>
      <c r="O20" s="3">
        <f>VLOOKUP($A$9:$A$93,dt!$A$2:$R$78,15,FALSE)</f>
        <v>7005</v>
      </c>
      <c r="P20" s="3">
        <f>VLOOKUP($A$9:$A$93,dt!$A$2:$R$78,16,FALSE)</f>
        <v>329</v>
      </c>
      <c r="Q20" s="3">
        <f>VLOOKUP($A$9:$A$93,dt!$A$2:$R$78,17,FALSE)</f>
        <v>1819</v>
      </c>
      <c r="R20" s="3">
        <f>VLOOKUP($A$9:$A$93,dt!$A$2:$R$78,18,FALSE)</f>
        <v>90</v>
      </c>
      <c r="S20" s="5"/>
    </row>
    <row r="21" spans="1:19" ht="20.45" customHeight="1">
      <c r="A21" s="3" t="s">
        <v>88</v>
      </c>
      <c r="B21" s="3">
        <f>VLOOKUP($A$9:$A$93,dt!$A$2:$R$78,2,FALSE)</f>
        <v>10240</v>
      </c>
      <c r="C21" s="3">
        <f>VLOOKUP($A$9:$A$93,dt!$A$2:$R$78,3,FALSE)</f>
        <v>19966</v>
      </c>
      <c r="D21" s="3">
        <f>VLOOKUP($A$9:$A$93,dt!$A$2:$R$78,4,FALSE)</f>
        <v>1745</v>
      </c>
      <c r="E21" s="3">
        <f>VLOOKUP($A$9:$A$93,dt!$A$2:$R$78,5,FALSE)</f>
        <v>0</v>
      </c>
      <c r="F21" s="3">
        <f>VLOOKUP($A$9:$A$93,dt!$A$2:$R$78,6,FALSE)</f>
        <v>0</v>
      </c>
      <c r="G21" s="3">
        <f>VLOOKUP($A$9:$A$93,dt!$A$2:$R$78,7,FALSE)</f>
        <v>893</v>
      </c>
      <c r="H21" s="3">
        <f>VLOOKUP($A$9:$A$93,dt!$A$2:$R$78,8,FALSE)</f>
        <v>98</v>
      </c>
      <c r="I21" s="3">
        <f>VLOOKUP($A$9:$A$93,dt!$A$2:$R$78,9,FALSE)</f>
        <v>149618</v>
      </c>
      <c r="J21" s="3">
        <f>VLOOKUP($A$9:$A$93,dt!$A$2:$R$78,10,FALSE)</f>
        <v>109</v>
      </c>
      <c r="K21" s="3">
        <f>VLOOKUP($A$9:$A$93,dt!$A$2:$R$78,11,FALSE)</f>
        <v>5178668</v>
      </c>
      <c r="L21" s="3">
        <f>VLOOKUP($A$9:$A$93,dt!$A$2:$R$78,12,FALSE)</f>
        <v>9217</v>
      </c>
      <c r="M21" s="3">
        <f>VLOOKUP($A$9:$A$93,dt!$A$2:$R$78,13,FALSE)</f>
        <v>406398</v>
      </c>
      <c r="N21" s="3">
        <f>VLOOKUP($A$9:$A$93,dt!$A$2:$R$78,14,FALSE)</f>
        <v>329</v>
      </c>
      <c r="O21" s="3">
        <f>VLOOKUP($A$9:$A$93,dt!$A$2:$R$78,15,FALSE)</f>
        <v>1094</v>
      </c>
      <c r="P21" s="3">
        <f>VLOOKUP($A$9:$A$93,dt!$A$2:$R$78,16,FALSE)</f>
        <v>43</v>
      </c>
      <c r="Q21" s="3">
        <f>VLOOKUP($A$9:$A$93,dt!$A$2:$R$78,17,FALSE)</f>
        <v>186</v>
      </c>
      <c r="R21" s="3">
        <f>VLOOKUP($A$9:$A$93,dt!$A$2:$R$78,18,FALSE)</f>
        <v>9</v>
      </c>
      <c r="S21" s="5"/>
    </row>
    <row r="22" spans="1:19" ht="20.45" customHeight="1">
      <c r="A22" s="3" t="s">
        <v>89</v>
      </c>
      <c r="B22" s="3">
        <f>VLOOKUP($A$9:$A$93,dt!$A$2:$R$78,2,FALSE)</f>
        <v>9307</v>
      </c>
      <c r="C22" s="3">
        <f>VLOOKUP($A$9:$A$93,dt!$A$2:$R$78,3,FALSE)</f>
        <v>2784</v>
      </c>
      <c r="D22" s="3">
        <f>VLOOKUP($A$9:$A$93,dt!$A$2:$R$78,4,FALSE)</f>
        <v>365</v>
      </c>
      <c r="E22" s="3">
        <f>VLOOKUP($A$9:$A$93,dt!$A$2:$R$78,5,FALSE)</f>
        <v>3147</v>
      </c>
      <c r="F22" s="3">
        <f>VLOOKUP($A$9:$A$93,dt!$A$2:$R$78,6,FALSE)</f>
        <v>60</v>
      </c>
      <c r="G22" s="3">
        <f>VLOOKUP($A$9:$A$93,dt!$A$2:$R$78,7,FALSE)</f>
        <v>496</v>
      </c>
      <c r="H22" s="3">
        <f>VLOOKUP($A$9:$A$93,dt!$A$2:$R$78,8,FALSE)</f>
        <v>30</v>
      </c>
      <c r="I22" s="3">
        <f>VLOOKUP($A$9:$A$93,dt!$A$2:$R$78,9,FALSE)</f>
        <v>78575</v>
      </c>
      <c r="J22" s="3">
        <f>VLOOKUP($A$9:$A$93,dt!$A$2:$R$78,10,FALSE)</f>
        <v>124</v>
      </c>
      <c r="K22" s="3">
        <f>VLOOKUP($A$9:$A$93,dt!$A$2:$R$78,11,FALSE)</f>
        <v>4931210</v>
      </c>
      <c r="L22" s="3">
        <f>VLOOKUP($A$9:$A$93,dt!$A$2:$R$78,12,FALSE)</f>
        <v>8523</v>
      </c>
      <c r="M22" s="3">
        <f>VLOOKUP($A$9:$A$93,dt!$A$2:$R$78,13,FALSE)</f>
        <v>40815</v>
      </c>
      <c r="N22" s="3">
        <f>VLOOKUP($A$9:$A$93,dt!$A$2:$R$78,14,FALSE)</f>
        <v>429</v>
      </c>
      <c r="O22" s="3">
        <f>VLOOKUP($A$9:$A$93,dt!$A$2:$R$78,15,FALSE)</f>
        <v>421</v>
      </c>
      <c r="P22" s="3">
        <f>VLOOKUP($A$9:$A$93,dt!$A$2:$R$78,16,FALSE)</f>
        <v>35</v>
      </c>
      <c r="Q22" s="3">
        <f>VLOOKUP($A$9:$A$93,dt!$A$2:$R$78,17,FALSE)</f>
        <v>84</v>
      </c>
      <c r="R22" s="3">
        <f>VLOOKUP($A$9:$A$93,dt!$A$2:$R$78,18,FALSE)</f>
        <v>4</v>
      </c>
      <c r="S22" s="5"/>
    </row>
    <row r="23" spans="1:19" ht="20.45" customHeight="1">
      <c r="A23" s="3" t="s">
        <v>90</v>
      </c>
      <c r="B23" s="3">
        <f>VLOOKUP($A$9:$A$93,dt!$A$2:$R$78,2,FALSE)</f>
        <v>4258</v>
      </c>
      <c r="C23" s="3">
        <f>VLOOKUP($A$9:$A$93,dt!$A$2:$R$78,3,FALSE)</f>
        <v>1779</v>
      </c>
      <c r="D23" s="3">
        <f>VLOOKUP($A$9:$A$93,dt!$A$2:$R$78,4,FALSE)</f>
        <v>180</v>
      </c>
      <c r="E23" s="3">
        <f>VLOOKUP($A$9:$A$93,dt!$A$2:$R$78,5,FALSE)</f>
        <v>1</v>
      </c>
      <c r="F23" s="3">
        <f>VLOOKUP($A$9:$A$93,dt!$A$2:$R$78,6,FALSE)</f>
        <v>1</v>
      </c>
      <c r="G23" s="3">
        <f>VLOOKUP($A$9:$A$93,dt!$A$2:$R$78,7,FALSE)</f>
        <v>554</v>
      </c>
      <c r="H23" s="3">
        <f>VLOOKUP($A$9:$A$93,dt!$A$2:$R$78,8,FALSE)</f>
        <v>63</v>
      </c>
      <c r="I23" s="3">
        <f>VLOOKUP($A$9:$A$93,dt!$A$2:$R$78,9,FALSE)</f>
        <v>71104</v>
      </c>
      <c r="J23" s="3">
        <f>VLOOKUP($A$9:$A$93,dt!$A$2:$R$78,10,FALSE)</f>
        <v>74</v>
      </c>
      <c r="K23" s="3">
        <f>VLOOKUP($A$9:$A$93,dt!$A$2:$R$78,11,FALSE)</f>
        <v>563869</v>
      </c>
      <c r="L23" s="3">
        <f>VLOOKUP($A$9:$A$93,dt!$A$2:$R$78,12,FALSE)</f>
        <v>3751</v>
      </c>
      <c r="M23" s="3">
        <f>VLOOKUP($A$9:$A$93,dt!$A$2:$R$78,13,FALSE)</f>
        <v>6611</v>
      </c>
      <c r="N23" s="3">
        <f>VLOOKUP($A$9:$A$93,dt!$A$2:$R$78,14,FALSE)</f>
        <v>113</v>
      </c>
      <c r="O23" s="3">
        <f>VLOOKUP($A$9:$A$93,dt!$A$2:$R$78,15,FALSE)</f>
        <v>546</v>
      </c>
      <c r="P23" s="3">
        <f>VLOOKUP($A$9:$A$93,dt!$A$2:$R$78,16,FALSE)</f>
        <v>27</v>
      </c>
      <c r="Q23" s="3">
        <f>VLOOKUP($A$9:$A$93,dt!$A$2:$R$78,17,FALSE)</f>
        <v>114</v>
      </c>
      <c r="R23" s="3">
        <f>VLOOKUP($A$9:$A$93,dt!$A$2:$R$78,18,FALSE)</f>
        <v>8</v>
      </c>
      <c r="S23" s="5"/>
    </row>
    <row r="24" spans="1:19" ht="20.45" customHeight="1">
      <c r="A24" s="3" t="s">
        <v>91</v>
      </c>
      <c r="B24" s="3">
        <f>VLOOKUP($A$9:$A$93,dt!$A$2:$R$78,2,FALSE)</f>
        <v>17486</v>
      </c>
      <c r="C24" s="3">
        <f>VLOOKUP($A$9:$A$93,dt!$A$2:$R$78,3,FALSE)</f>
        <v>23120</v>
      </c>
      <c r="D24" s="3">
        <f>VLOOKUP($A$9:$A$93,dt!$A$2:$R$78,4,FALSE)</f>
        <v>2933</v>
      </c>
      <c r="E24" s="3">
        <f>VLOOKUP($A$9:$A$93,dt!$A$2:$R$78,5,FALSE)</f>
        <v>142</v>
      </c>
      <c r="F24" s="3">
        <f>VLOOKUP($A$9:$A$93,dt!$A$2:$R$78,6,FALSE)</f>
        <v>3</v>
      </c>
      <c r="G24" s="3">
        <f>VLOOKUP($A$9:$A$93,dt!$A$2:$R$78,7,FALSE)</f>
        <v>3314</v>
      </c>
      <c r="H24" s="3">
        <f>VLOOKUP($A$9:$A$93,dt!$A$2:$R$78,8,FALSE)</f>
        <v>303</v>
      </c>
      <c r="I24" s="3">
        <f>VLOOKUP($A$9:$A$93,dt!$A$2:$R$78,9,FALSE)</f>
        <v>217308</v>
      </c>
      <c r="J24" s="3">
        <f>VLOOKUP($A$9:$A$93,dt!$A$2:$R$78,10,FALSE)</f>
        <v>275</v>
      </c>
      <c r="K24" s="3">
        <f>VLOOKUP($A$9:$A$93,dt!$A$2:$R$78,11,FALSE)</f>
        <v>13318309</v>
      </c>
      <c r="L24" s="3">
        <f>VLOOKUP($A$9:$A$93,dt!$A$2:$R$78,12,FALSE)</f>
        <v>13983</v>
      </c>
      <c r="M24" s="3">
        <f>VLOOKUP($A$9:$A$93,dt!$A$2:$R$78,13,FALSE)</f>
        <v>1043645</v>
      </c>
      <c r="N24" s="3">
        <f>VLOOKUP($A$9:$A$93,dt!$A$2:$R$78,14,FALSE)</f>
        <v>2758</v>
      </c>
      <c r="O24" s="3">
        <f>VLOOKUP($A$9:$A$93,dt!$A$2:$R$78,15,FALSE)</f>
        <v>8631</v>
      </c>
      <c r="P24" s="3">
        <f>VLOOKUP($A$9:$A$93,dt!$A$2:$R$78,16,FALSE)</f>
        <v>434</v>
      </c>
      <c r="Q24" s="3">
        <f>VLOOKUP($A$9:$A$93,dt!$A$2:$R$78,17,FALSE)</f>
        <v>1457</v>
      </c>
      <c r="R24" s="3">
        <f>VLOOKUP($A$9:$A$93,dt!$A$2:$R$78,18,FALSE)</f>
        <v>103</v>
      </c>
      <c r="S24" s="5"/>
    </row>
    <row r="25" spans="1:19" ht="20.45" customHeight="1">
      <c r="A25" s="3" t="s">
        <v>92</v>
      </c>
      <c r="B25" s="3">
        <f>VLOOKUP($A$9:$A$93,dt!$A$2:$R$78,2,FALSE)</f>
        <v>19572</v>
      </c>
      <c r="C25" s="3">
        <f>VLOOKUP($A$9:$A$93,dt!$A$2:$R$78,3,FALSE)</f>
        <v>19565</v>
      </c>
      <c r="D25" s="3">
        <f>VLOOKUP($A$9:$A$93,dt!$A$2:$R$78,4,FALSE)</f>
        <v>2117</v>
      </c>
      <c r="E25" s="3">
        <f>VLOOKUP($A$9:$A$93,dt!$A$2:$R$78,5,FALSE)</f>
        <v>58</v>
      </c>
      <c r="F25" s="3">
        <f>VLOOKUP($A$9:$A$93,dt!$A$2:$R$78,6,FALSE)</f>
        <v>2</v>
      </c>
      <c r="G25" s="3">
        <f>VLOOKUP($A$9:$A$93,dt!$A$2:$R$78,7,FALSE)</f>
        <v>12640</v>
      </c>
      <c r="H25" s="3">
        <f>VLOOKUP($A$9:$A$93,dt!$A$2:$R$78,8,FALSE)</f>
        <v>1106</v>
      </c>
      <c r="I25" s="3">
        <f>VLOOKUP($A$9:$A$93,dt!$A$2:$R$78,9,FALSE)</f>
        <v>398546</v>
      </c>
      <c r="J25" s="3">
        <f>VLOOKUP($A$9:$A$93,dt!$A$2:$R$78,10,FALSE)</f>
        <v>487</v>
      </c>
      <c r="K25" s="3">
        <f>VLOOKUP($A$9:$A$93,dt!$A$2:$R$78,11,FALSE)</f>
        <v>33336515</v>
      </c>
      <c r="L25" s="3">
        <f>VLOOKUP($A$9:$A$93,dt!$A$2:$R$78,12,FALSE)</f>
        <v>17407</v>
      </c>
      <c r="M25" s="3">
        <f>VLOOKUP($A$9:$A$93,dt!$A$2:$R$78,13,FALSE)</f>
        <v>409946</v>
      </c>
      <c r="N25" s="3">
        <f>VLOOKUP($A$9:$A$93,dt!$A$2:$R$78,14,FALSE)</f>
        <v>1143</v>
      </c>
      <c r="O25" s="3">
        <f>VLOOKUP($A$9:$A$93,dt!$A$2:$R$78,15,FALSE)</f>
        <v>1952</v>
      </c>
      <c r="P25" s="3">
        <f>VLOOKUP($A$9:$A$93,dt!$A$2:$R$78,16,FALSE)</f>
        <v>113</v>
      </c>
      <c r="Q25" s="3">
        <f>VLOOKUP($A$9:$A$93,dt!$A$2:$R$78,17,FALSE)</f>
        <v>588</v>
      </c>
      <c r="R25" s="3">
        <f>VLOOKUP($A$9:$A$93,dt!$A$2:$R$78,18,FALSE)</f>
        <v>34</v>
      </c>
      <c r="S25" s="5"/>
    </row>
    <row r="26" spans="1:19" ht="20.45" customHeight="1">
      <c r="A26" s="3" t="s">
        <v>93</v>
      </c>
      <c r="B26" s="3">
        <f>VLOOKUP($A$9:$A$93,dt!$A$2:$R$78,2,FALSE)</f>
        <v>10208</v>
      </c>
      <c r="C26" s="3">
        <f>VLOOKUP($A$9:$A$93,dt!$A$2:$R$78,3,FALSE)</f>
        <v>11785</v>
      </c>
      <c r="D26" s="3">
        <f>VLOOKUP($A$9:$A$93,dt!$A$2:$R$78,4,FALSE)</f>
        <v>982</v>
      </c>
      <c r="E26" s="3">
        <f>VLOOKUP($A$9:$A$93,dt!$A$2:$R$78,5,FALSE)</f>
        <v>73</v>
      </c>
      <c r="F26" s="3">
        <f>VLOOKUP($A$9:$A$93,dt!$A$2:$R$78,6,FALSE)</f>
        <v>1</v>
      </c>
      <c r="G26" s="3">
        <f>VLOOKUP($A$9:$A$93,dt!$A$2:$R$78,7,FALSE)</f>
        <v>13518</v>
      </c>
      <c r="H26" s="3">
        <f>VLOOKUP($A$9:$A$93,dt!$A$2:$R$78,8,FALSE)</f>
        <v>1068</v>
      </c>
      <c r="I26" s="3">
        <f>VLOOKUP($A$9:$A$93,dt!$A$2:$R$78,9,FALSE)</f>
        <v>94991</v>
      </c>
      <c r="J26" s="3">
        <f>VLOOKUP($A$9:$A$93,dt!$A$2:$R$78,10,FALSE)</f>
        <v>55</v>
      </c>
      <c r="K26" s="3">
        <f>VLOOKUP($A$9:$A$93,dt!$A$2:$R$78,11,FALSE)</f>
        <v>11550798</v>
      </c>
      <c r="L26" s="3">
        <f>VLOOKUP($A$9:$A$93,dt!$A$2:$R$78,12,FALSE)</f>
        <v>8951</v>
      </c>
      <c r="M26" s="3">
        <f>VLOOKUP($A$9:$A$93,dt!$A$2:$R$78,13,FALSE)</f>
        <v>624680</v>
      </c>
      <c r="N26" s="3">
        <f>VLOOKUP($A$9:$A$93,dt!$A$2:$R$78,14,FALSE)</f>
        <v>1260</v>
      </c>
      <c r="O26" s="3">
        <f>VLOOKUP($A$9:$A$93,dt!$A$2:$R$78,15,FALSE)</f>
        <v>3070</v>
      </c>
      <c r="P26" s="3">
        <f>VLOOKUP($A$9:$A$93,dt!$A$2:$R$78,16,FALSE)</f>
        <v>111</v>
      </c>
      <c r="Q26" s="3">
        <f>VLOOKUP($A$9:$A$93,dt!$A$2:$R$78,17,FALSE)</f>
        <v>506</v>
      </c>
      <c r="R26" s="3">
        <f>VLOOKUP($A$9:$A$93,dt!$A$2:$R$78,18,FALSE)</f>
        <v>19</v>
      </c>
      <c r="S26" s="5"/>
    </row>
    <row r="27" spans="1:19" ht="20.45" customHeight="1">
      <c r="A27" s="3" t="s">
        <v>94</v>
      </c>
      <c r="B27" s="3">
        <f>VLOOKUP($A$9:$A$93,dt!$A$2:$R$78,2,FALSE)</f>
        <v>35396</v>
      </c>
      <c r="C27" s="3">
        <f>VLOOKUP($A$9:$A$93,dt!$A$2:$R$78,3,FALSE)</f>
        <v>126148</v>
      </c>
      <c r="D27" s="3">
        <f>VLOOKUP($A$9:$A$93,dt!$A$2:$R$78,4,FALSE)</f>
        <v>11666</v>
      </c>
      <c r="E27" s="3">
        <f>VLOOKUP($A$9:$A$93,dt!$A$2:$R$78,5,FALSE)</f>
        <v>29638</v>
      </c>
      <c r="F27" s="3">
        <f>VLOOKUP($A$9:$A$93,dt!$A$2:$R$78,6,FALSE)</f>
        <v>674</v>
      </c>
      <c r="G27" s="3">
        <f>VLOOKUP($A$9:$A$93,dt!$A$2:$R$78,7,FALSE)</f>
        <v>15199</v>
      </c>
      <c r="H27" s="3">
        <f>VLOOKUP($A$9:$A$93,dt!$A$2:$R$78,8,FALSE)</f>
        <v>1339</v>
      </c>
      <c r="I27" s="3">
        <f>VLOOKUP($A$9:$A$93,dt!$A$2:$R$78,9,FALSE)</f>
        <v>26187</v>
      </c>
      <c r="J27" s="3">
        <f>VLOOKUP($A$9:$A$93,dt!$A$2:$R$78,10,FALSE)</f>
        <v>603</v>
      </c>
      <c r="K27" s="3">
        <f>VLOOKUP($A$9:$A$93,dt!$A$2:$R$78,11,FALSE)</f>
        <v>2236926</v>
      </c>
      <c r="L27" s="3">
        <f>VLOOKUP($A$9:$A$93,dt!$A$2:$R$78,12,FALSE)</f>
        <v>31455</v>
      </c>
      <c r="M27" s="3">
        <f>VLOOKUP($A$9:$A$93,dt!$A$2:$R$78,13,FALSE)</f>
        <v>263657</v>
      </c>
      <c r="N27" s="3">
        <f>VLOOKUP($A$9:$A$93,dt!$A$2:$R$78,14,FALSE)</f>
        <v>4755</v>
      </c>
      <c r="O27" s="3">
        <f>VLOOKUP($A$9:$A$93,dt!$A$2:$R$78,15,FALSE)</f>
        <v>19318</v>
      </c>
      <c r="P27" s="3">
        <f>VLOOKUP($A$9:$A$93,dt!$A$2:$R$78,16,FALSE)</f>
        <v>727</v>
      </c>
      <c r="Q27" s="3">
        <f>VLOOKUP($A$9:$A$93,dt!$A$2:$R$78,17,FALSE)</f>
        <v>890</v>
      </c>
      <c r="R27" s="3">
        <f>VLOOKUP($A$9:$A$93,dt!$A$2:$R$78,18,FALSE)</f>
        <v>41</v>
      </c>
      <c r="S27" s="5"/>
    </row>
    <row r="28" spans="1:19" ht="20.45" customHeight="1">
      <c r="A28" s="13" t="s">
        <v>16</v>
      </c>
      <c r="B28" s="1">
        <f>SUM(B29:B36)</f>
        <v>1040408</v>
      </c>
      <c r="C28" s="1">
        <f t="shared" ref="C28:R28" si="3">SUM(C29:C36)</f>
        <v>3230286</v>
      </c>
      <c r="D28" s="1">
        <f t="shared" si="3"/>
        <v>572565</v>
      </c>
      <c r="E28" s="1">
        <f t="shared" si="3"/>
        <v>176272</v>
      </c>
      <c r="F28" s="1">
        <f t="shared" si="3"/>
        <v>5614</v>
      </c>
      <c r="G28" s="1">
        <f t="shared" si="3"/>
        <v>715519</v>
      </c>
      <c r="H28" s="1">
        <f t="shared" si="3"/>
        <v>149367</v>
      </c>
      <c r="I28" s="1">
        <f t="shared" si="3"/>
        <v>1146956</v>
      </c>
      <c r="J28" s="1">
        <f t="shared" si="3"/>
        <v>36016</v>
      </c>
      <c r="K28" s="1">
        <f t="shared" si="3"/>
        <v>70275829</v>
      </c>
      <c r="L28" s="1">
        <f t="shared" si="3"/>
        <v>760304</v>
      </c>
      <c r="M28" s="1">
        <f t="shared" si="3"/>
        <v>3934636</v>
      </c>
      <c r="N28" s="1">
        <f t="shared" si="3"/>
        <v>116290</v>
      </c>
      <c r="O28" s="1">
        <f t="shared" si="3"/>
        <v>217172</v>
      </c>
      <c r="P28" s="1">
        <f t="shared" si="3"/>
        <v>9166</v>
      </c>
      <c r="Q28" s="1">
        <f t="shared" si="3"/>
        <v>9490</v>
      </c>
      <c r="R28" s="1">
        <f t="shared" si="3"/>
        <v>467</v>
      </c>
      <c r="S28" s="20"/>
    </row>
    <row r="29" spans="1:19" ht="20.45" customHeight="1">
      <c r="A29" s="3" t="s">
        <v>78</v>
      </c>
      <c r="B29" s="3">
        <f>VLOOKUP($A$9:$A$93,dt!$A$2:$R$78,2,FALSE)</f>
        <v>199267</v>
      </c>
      <c r="C29" s="3">
        <f>VLOOKUP($A$9:$A$93,dt!$A$2:$R$78,3,FALSE)</f>
        <v>577821</v>
      </c>
      <c r="D29" s="3">
        <f>VLOOKUP($A$9:$A$93,dt!$A$2:$R$78,4,FALSE)</f>
        <v>71425</v>
      </c>
      <c r="E29" s="3">
        <f>VLOOKUP($A$9:$A$93,dt!$A$2:$R$78,5,FALSE)</f>
        <v>158609</v>
      </c>
      <c r="F29" s="3">
        <f>VLOOKUP($A$9:$A$93,dt!$A$2:$R$78,6,FALSE)</f>
        <v>5024</v>
      </c>
      <c r="G29" s="3">
        <f>VLOOKUP($A$9:$A$93,dt!$A$2:$R$78,7,FALSE)</f>
        <v>87579</v>
      </c>
      <c r="H29" s="3">
        <f>VLOOKUP($A$9:$A$93,dt!$A$2:$R$78,8,FALSE)</f>
        <v>12849</v>
      </c>
      <c r="I29" s="3">
        <f>VLOOKUP($A$9:$A$93,dt!$A$2:$R$78,9,FALSE)</f>
        <v>265729</v>
      </c>
      <c r="J29" s="3">
        <f>VLOOKUP($A$9:$A$93,dt!$A$2:$R$78,10,FALSE)</f>
        <v>6331</v>
      </c>
      <c r="K29" s="3">
        <f>VLOOKUP($A$9:$A$93,dt!$A$2:$R$78,11,FALSE)</f>
        <v>26845704</v>
      </c>
      <c r="L29" s="3">
        <f>VLOOKUP($A$9:$A$93,dt!$A$2:$R$78,12,FALSE)</f>
        <v>166425</v>
      </c>
      <c r="M29" s="3">
        <f>VLOOKUP($A$9:$A$93,dt!$A$2:$R$78,13,FALSE)</f>
        <v>1136171</v>
      </c>
      <c r="N29" s="3">
        <f>VLOOKUP($A$9:$A$93,dt!$A$2:$R$78,14,FALSE)</f>
        <v>16190</v>
      </c>
      <c r="O29" s="3">
        <f>VLOOKUP($A$9:$A$93,dt!$A$2:$R$78,15,FALSE)</f>
        <v>128424</v>
      </c>
      <c r="P29" s="3">
        <f>VLOOKUP($A$9:$A$93,dt!$A$2:$R$78,16,FALSE)</f>
        <v>4646</v>
      </c>
      <c r="Q29" s="3">
        <f>VLOOKUP($A$9:$A$93,dt!$A$2:$R$78,17,FALSE)</f>
        <v>4190</v>
      </c>
      <c r="R29" s="3">
        <f>VLOOKUP($A$9:$A$93,dt!$A$2:$R$78,18,FALSE)</f>
        <v>167</v>
      </c>
      <c r="S29" s="5"/>
    </row>
    <row r="30" spans="1:19" ht="20.45" customHeight="1">
      <c r="A30" s="3" t="s">
        <v>79</v>
      </c>
      <c r="B30" s="3">
        <f>VLOOKUP($A$9:$A$93,dt!$A$2:$R$78,2,FALSE)</f>
        <v>161968</v>
      </c>
      <c r="C30" s="3">
        <f>VLOOKUP($A$9:$A$93,dt!$A$2:$R$78,3,FALSE)</f>
        <v>558920</v>
      </c>
      <c r="D30" s="3">
        <f>VLOOKUP($A$9:$A$93,dt!$A$2:$R$78,4,FALSE)</f>
        <v>88253</v>
      </c>
      <c r="E30" s="3">
        <f>VLOOKUP($A$9:$A$93,dt!$A$2:$R$78,5,FALSE)</f>
        <v>5434</v>
      </c>
      <c r="F30" s="3">
        <f>VLOOKUP($A$9:$A$93,dt!$A$2:$R$78,6,FALSE)</f>
        <v>155</v>
      </c>
      <c r="G30" s="3">
        <f>VLOOKUP($A$9:$A$93,dt!$A$2:$R$78,7,FALSE)</f>
        <v>164231</v>
      </c>
      <c r="H30" s="3">
        <f>VLOOKUP($A$9:$A$93,dt!$A$2:$R$78,8,FALSE)</f>
        <v>27848</v>
      </c>
      <c r="I30" s="3">
        <f>VLOOKUP($A$9:$A$93,dt!$A$2:$R$78,9,FALSE)</f>
        <v>279279</v>
      </c>
      <c r="J30" s="3">
        <f>VLOOKUP($A$9:$A$93,dt!$A$2:$R$78,10,FALSE)</f>
        <v>9070</v>
      </c>
      <c r="K30" s="3">
        <f>VLOOKUP($A$9:$A$93,dt!$A$2:$R$78,11,FALSE)</f>
        <v>12379212</v>
      </c>
      <c r="L30" s="3">
        <f>VLOOKUP($A$9:$A$93,dt!$A$2:$R$78,12,FALSE)</f>
        <v>121933</v>
      </c>
      <c r="M30" s="3">
        <f>VLOOKUP($A$9:$A$93,dt!$A$2:$R$78,13,FALSE)</f>
        <v>464313</v>
      </c>
      <c r="N30" s="3">
        <f>VLOOKUP($A$9:$A$93,dt!$A$2:$R$78,14,FALSE)</f>
        <v>16994</v>
      </c>
      <c r="O30" s="3">
        <f>VLOOKUP($A$9:$A$93,dt!$A$2:$R$78,15,FALSE)</f>
        <v>22271</v>
      </c>
      <c r="P30" s="3">
        <f>VLOOKUP($A$9:$A$93,dt!$A$2:$R$78,16,FALSE)</f>
        <v>1207</v>
      </c>
      <c r="Q30" s="3">
        <f>VLOOKUP($A$9:$A$93,dt!$A$2:$R$78,17,FALSE)</f>
        <v>1767</v>
      </c>
      <c r="R30" s="3">
        <f>VLOOKUP($A$9:$A$93,dt!$A$2:$R$78,18,FALSE)</f>
        <v>113</v>
      </c>
      <c r="S30" s="5"/>
    </row>
    <row r="31" spans="1:19" ht="20.45" customHeight="1">
      <c r="A31" s="3" t="s">
        <v>80</v>
      </c>
      <c r="B31" s="3">
        <f>VLOOKUP($A$9:$A$93,dt!$A$2:$R$78,2,FALSE)</f>
        <v>170149</v>
      </c>
      <c r="C31" s="3">
        <f>VLOOKUP($A$9:$A$93,dt!$A$2:$R$78,3,FALSE)</f>
        <v>605956</v>
      </c>
      <c r="D31" s="3">
        <f>VLOOKUP($A$9:$A$93,dt!$A$2:$R$78,4,FALSE)</f>
        <v>107692</v>
      </c>
      <c r="E31" s="3">
        <f>VLOOKUP($A$9:$A$93,dt!$A$2:$R$78,5,FALSE)</f>
        <v>581</v>
      </c>
      <c r="F31" s="3">
        <f>VLOOKUP($A$9:$A$93,dt!$A$2:$R$78,6,FALSE)</f>
        <v>24</v>
      </c>
      <c r="G31" s="3">
        <f>VLOOKUP($A$9:$A$93,dt!$A$2:$R$78,7,FALSE)</f>
        <v>153583</v>
      </c>
      <c r="H31" s="3">
        <f>VLOOKUP($A$9:$A$93,dt!$A$2:$R$78,8,FALSE)</f>
        <v>32735</v>
      </c>
      <c r="I31" s="3">
        <f>VLOOKUP($A$9:$A$93,dt!$A$2:$R$78,9,FALSE)</f>
        <v>116492</v>
      </c>
      <c r="J31" s="3">
        <f>VLOOKUP($A$9:$A$93,dt!$A$2:$R$78,10,FALSE)</f>
        <v>7316</v>
      </c>
      <c r="K31" s="3">
        <f>VLOOKUP($A$9:$A$93,dt!$A$2:$R$78,11,FALSE)</f>
        <v>5287048</v>
      </c>
      <c r="L31" s="3">
        <f>VLOOKUP($A$9:$A$93,dt!$A$2:$R$78,12,FALSE)</f>
        <v>120235</v>
      </c>
      <c r="M31" s="3">
        <f>VLOOKUP($A$9:$A$93,dt!$A$2:$R$78,13,FALSE)</f>
        <v>530564</v>
      </c>
      <c r="N31" s="3">
        <f>VLOOKUP($A$9:$A$93,dt!$A$2:$R$78,14,FALSE)</f>
        <v>20656</v>
      </c>
      <c r="O31" s="3">
        <f>VLOOKUP($A$9:$A$93,dt!$A$2:$R$78,15,FALSE)</f>
        <v>7493</v>
      </c>
      <c r="P31" s="3">
        <f>VLOOKUP($A$9:$A$93,dt!$A$2:$R$78,16,FALSE)</f>
        <v>477</v>
      </c>
      <c r="Q31" s="3">
        <f>VLOOKUP($A$9:$A$93,dt!$A$2:$R$78,17,FALSE)</f>
        <v>665</v>
      </c>
      <c r="R31" s="3">
        <f>VLOOKUP($A$9:$A$93,dt!$A$2:$R$78,18,FALSE)</f>
        <v>41</v>
      </c>
      <c r="S31" s="5"/>
    </row>
    <row r="32" spans="1:19" ht="20.45" customHeight="1">
      <c r="A32" s="3" t="s">
        <v>81</v>
      </c>
      <c r="B32" s="3">
        <f>VLOOKUP($A$9:$A$93,dt!$A$2:$R$78,2,FALSE)</f>
        <v>150264</v>
      </c>
      <c r="C32" s="3">
        <f>VLOOKUP($A$9:$A$93,dt!$A$2:$R$78,3,FALSE)</f>
        <v>542677</v>
      </c>
      <c r="D32" s="3">
        <f>VLOOKUP($A$9:$A$93,dt!$A$2:$R$78,4,FALSE)</f>
        <v>105510</v>
      </c>
      <c r="E32" s="3">
        <f>VLOOKUP($A$9:$A$93,dt!$A$2:$R$78,5,FALSE)</f>
        <v>4702</v>
      </c>
      <c r="F32" s="3">
        <f>VLOOKUP($A$9:$A$93,dt!$A$2:$R$78,6,FALSE)</f>
        <v>195</v>
      </c>
      <c r="G32" s="3">
        <f>VLOOKUP($A$9:$A$93,dt!$A$2:$R$78,7,FALSE)</f>
        <v>103728</v>
      </c>
      <c r="H32" s="3">
        <f>VLOOKUP($A$9:$A$93,dt!$A$2:$R$78,8,FALSE)</f>
        <v>24595</v>
      </c>
      <c r="I32" s="3">
        <f>VLOOKUP($A$9:$A$93,dt!$A$2:$R$78,9,FALSE)</f>
        <v>83431</v>
      </c>
      <c r="J32" s="3">
        <f>VLOOKUP($A$9:$A$93,dt!$A$2:$R$78,10,FALSE)</f>
        <v>3770</v>
      </c>
      <c r="K32" s="3">
        <f>VLOOKUP($A$9:$A$93,dt!$A$2:$R$78,11,FALSE)</f>
        <v>4561881</v>
      </c>
      <c r="L32" s="3">
        <f>VLOOKUP($A$9:$A$93,dt!$A$2:$R$78,12,FALSE)</f>
        <v>97248</v>
      </c>
      <c r="M32" s="3">
        <f>VLOOKUP($A$9:$A$93,dt!$A$2:$R$78,13,FALSE)</f>
        <v>380455</v>
      </c>
      <c r="N32" s="3">
        <f>VLOOKUP($A$9:$A$93,dt!$A$2:$R$78,14,FALSE)</f>
        <v>21171</v>
      </c>
      <c r="O32" s="3">
        <f>VLOOKUP($A$9:$A$93,dt!$A$2:$R$78,15,FALSE)</f>
        <v>5758</v>
      </c>
      <c r="P32" s="3">
        <f>VLOOKUP($A$9:$A$93,dt!$A$2:$R$78,16,FALSE)</f>
        <v>321</v>
      </c>
      <c r="Q32" s="3">
        <f>VLOOKUP($A$9:$A$93,dt!$A$2:$R$78,17,FALSE)</f>
        <v>886</v>
      </c>
      <c r="R32" s="3">
        <f>VLOOKUP($A$9:$A$93,dt!$A$2:$R$78,18,FALSE)</f>
        <v>26</v>
      </c>
      <c r="S32" s="5"/>
    </row>
    <row r="33" spans="1:19" ht="20.45" customHeight="1">
      <c r="A33" s="3" t="s">
        <v>82</v>
      </c>
      <c r="B33" s="3">
        <f>VLOOKUP($A$9:$A$93,dt!$A$2:$R$78,2,FALSE)</f>
        <v>185820</v>
      </c>
      <c r="C33" s="3">
        <f>VLOOKUP($A$9:$A$93,dt!$A$2:$R$78,3,FALSE)</f>
        <v>540705</v>
      </c>
      <c r="D33" s="3">
        <f>VLOOKUP($A$9:$A$93,dt!$A$2:$R$78,4,FALSE)</f>
        <v>119906</v>
      </c>
      <c r="E33" s="3">
        <f>VLOOKUP($A$9:$A$93,dt!$A$2:$R$78,5,FALSE)</f>
        <v>129</v>
      </c>
      <c r="F33" s="3">
        <f>VLOOKUP($A$9:$A$93,dt!$A$2:$R$78,6,FALSE)</f>
        <v>6</v>
      </c>
      <c r="G33" s="3">
        <f>VLOOKUP($A$9:$A$93,dt!$A$2:$R$78,7,FALSE)</f>
        <v>139033</v>
      </c>
      <c r="H33" s="3">
        <f>VLOOKUP($A$9:$A$93,dt!$A$2:$R$78,8,FALSE)</f>
        <v>36591</v>
      </c>
      <c r="I33" s="3">
        <f>VLOOKUP($A$9:$A$93,dt!$A$2:$R$78,9,FALSE)</f>
        <v>136393</v>
      </c>
      <c r="J33" s="3">
        <f>VLOOKUP($A$9:$A$93,dt!$A$2:$R$78,10,FALSE)</f>
        <v>4587</v>
      </c>
      <c r="K33" s="3">
        <f>VLOOKUP($A$9:$A$93,dt!$A$2:$R$78,11,FALSE)</f>
        <v>8261616</v>
      </c>
      <c r="L33" s="3">
        <f>VLOOKUP($A$9:$A$93,dt!$A$2:$R$78,12,FALSE)</f>
        <v>114864</v>
      </c>
      <c r="M33" s="3">
        <f>VLOOKUP($A$9:$A$93,dt!$A$2:$R$78,13,FALSE)</f>
        <v>504882</v>
      </c>
      <c r="N33" s="3">
        <f>VLOOKUP($A$9:$A$93,dt!$A$2:$R$78,14,FALSE)</f>
        <v>20665</v>
      </c>
      <c r="O33" s="3">
        <f>VLOOKUP($A$9:$A$93,dt!$A$2:$R$78,15,FALSE)</f>
        <v>10330</v>
      </c>
      <c r="P33" s="3">
        <f>VLOOKUP($A$9:$A$93,dt!$A$2:$R$78,16,FALSE)</f>
        <v>769</v>
      </c>
      <c r="Q33" s="3">
        <f>VLOOKUP($A$9:$A$93,dt!$A$2:$R$78,17,FALSE)</f>
        <v>742</v>
      </c>
      <c r="R33" s="3">
        <f>VLOOKUP($A$9:$A$93,dt!$A$2:$R$78,18,FALSE)</f>
        <v>49</v>
      </c>
      <c r="S33" s="5"/>
    </row>
    <row r="34" spans="1:19" ht="20.45" customHeight="1">
      <c r="A34" s="3" t="s">
        <v>83</v>
      </c>
      <c r="B34" s="3">
        <f>VLOOKUP($A$9:$A$93,dt!$A$2:$R$78,2,FALSE)</f>
        <v>53315</v>
      </c>
      <c r="C34" s="3">
        <f>VLOOKUP($A$9:$A$93,dt!$A$2:$R$78,3,FALSE)</f>
        <v>170672</v>
      </c>
      <c r="D34" s="3">
        <f>VLOOKUP($A$9:$A$93,dt!$A$2:$R$78,4,FALSE)</f>
        <v>36555</v>
      </c>
      <c r="E34" s="3">
        <f>VLOOKUP($A$9:$A$93,dt!$A$2:$R$78,5,FALSE)</f>
        <v>0</v>
      </c>
      <c r="F34" s="3">
        <f>VLOOKUP($A$9:$A$93,dt!$A$2:$R$78,6,FALSE)</f>
        <v>0</v>
      </c>
      <c r="G34" s="3">
        <f>VLOOKUP($A$9:$A$93,dt!$A$2:$R$78,7,FALSE)</f>
        <v>30540</v>
      </c>
      <c r="H34" s="3">
        <f>VLOOKUP($A$9:$A$93,dt!$A$2:$R$78,8,FALSE)</f>
        <v>7368</v>
      </c>
      <c r="I34" s="3">
        <f>VLOOKUP($A$9:$A$93,dt!$A$2:$R$78,9,FALSE)</f>
        <v>57745</v>
      </c>
      <c r="J34" s="3">
        <f>VLOOKUP($A$9:$A$93,dt!$A$2:$R$78,10,FALSE)</f>
        <v>1417</v>
      </c>
      <c r="K34" s="3">
        <f>VLOOKUP($A$9:$A$93,dt!$A$2:$R$78,11,FALSE)</f>
        <v>1814928</v>
      </c>
      <c r="L34" s="3">
        <f>VLOOKUP($A$9:$A$93,dt!$A$2:$R$78,12,FALSE)</f>
        <v>38685</v>
      </c>
      <c r="M34" s="3">
        <f>VLOOKUP($A$9:$A$93,dt!$A$2:$R$78,13,FALSE)</f>
        <v>162176</v>
      </c>
      <c r="N34" s="3">
        <f>VLOOKUP($A$9:$A$93,dt!$A$2:$R$78,14,FALSE)</f>
        <v>6746</v>
      </c>
      <c r="O34" s="3">
        <f>VLOOKUP($A$9:$A$93,dt!$A$2:$R$78,15,FALSE)</f>
        <v>2163</v>
      </c>
      <c r="P34" s="3">
        <f>VLOOKUP($A$9:$A$93,dt!$A$2:$R$78,16,FALSE)</f>
        <v>135</v>
      </c>
      <c r="Q34" s="3">
        <f>VLOOKUP($A$9:$A$93,dt!$A$2:$R$78,17,FALSE)</f>
        <v>102</v>
      </c>
      <c r="R34" s="3">
        <f>VLOOKUP($A$9:$A$93,dt!$A$2:$R$78,18,FALSE)</f>
        <v>5</v>
      </c>
      <c r="S34" s="5"/>
    </row>
    <row r="35" spans="1:19" ht="20.45" customHeight="1">
      <c r="A35" s="3" t="s">
        <v>84</v>
      </c>
      <c r="B35" s="3">
        <f>VLOOKUP($A$9:$A$93,dt!$A$2:$R$78,2,FALSE)</f>
        <v>82324</v>
      </c>
      <c r="C35" s="3">
        <f>VLOOKUP($A$9:$A$93,dt!$A$2:$R$78,3,FALSE)</f>
        <v>121877</v>
      </c>
      <c r="D35" s="3">
        <f>VLOOKUP($A$9:$A$93,dt!$A$2:$R$78,4,FALSE)</f>
        <v>17298</v>
      </c>
      <c r="E35" s="3">
        <f>VLOOKUP($A$9:$A$93,dt!$A$2:$R$78,5,FALSE)</f>
        <v>6817</v>
      </c>
      <c r="F35" s="3">
        <f>VLOOKUP($A$9:$A$93,dt!$A$2:$R$78,6,FALSE)</f>
        <v>210</v>
      </c>
      <c r="G35" s="3">
        <f>VLOOKUP($A$9:$A$93,dt!$A$2:$R$78,7,FALSE)</f>
        <v>19577</v>
      </c>
      <c r="H35" s="3">
        <f>VLOOKUP($A$9:$A$93,dt!$A$2:$R$78,8,FALSE)</f>
        <v>3099</v>
      </c>
      <c r="I35" s="3">
        <f>VLOOKUP($A$9:$A$93,dt!$A$2:$R$78,9,FALSE)</f>
        <v>163095</v>
      </c>
      <c r="J35" s="3">
        <f>VLOOKUP($A$9:$A$93,dt!$A$2:$R$78,10,FALSE)</f>
        <v>2631</v>
      </c>
      <c r="K35" s="3">
        <f>VLOOKUP($A$9:$A$93,dt!$A$2:$R$78,11,FALSE)</f>
        <v>9575640</v>
      </c>
      <c r="L35" s="3">
        <f>VLOOKUP($A$9:$A$93,dt!$A$2:$R$78,12,FALSE)</f>
        <v>75545</v>
      </c>
      <c r="M35" s="3">
        <f>VLOOKUP($A$9:$A$93,dt!$A$2:$R$78,13,FALSE)</f>
        <v>699088</v>
      </c>
      <c r="N35" s="3">
        <f>VLOOKUP($A$9:$A$93,dt!$A$2:$R$78,14,FALSE)</f>
        <v>11000</v>
      </c>
      <c r="O35" s="3">
        <f>VLOOKUP($A$9:$A$93,dt!$A$2:$R$78,15,FALSE)</f>
        <v>37411</v>
      </c>
      <c r="P35" s="3">
        <f>VLOOKUP($A$9:$A$93,dt!$A$2:$R$78,16,FALSE)</f>
        <v>1485</v>
      </c>
      <c r="Q35" s="3">
        <f>VLOOKUP($A$9:$A$93,dt!$A$2:$R$78,17,FALSE)</f>
        <v>1057</v>
      </c>
      <c r="R35" s="3">
        <f>VLOOKUP($A$9:$A$93,dt!$A$2:$R$78,18,FALSE)</f>
        <v>60</v>
      </c>
      <c r="S35" s="5"/>
    </row>
    <row r="36" spans="1:19" ht="20.45" customHeight="1">
      <c r="A36" s="3" t="s">
        <v>85</v>
      </c>
      <c r="B36" s="3">
        <f>VLOOKUP($A$9:$A$93,dt!$A$2:$R$78,2,FALSE)</f>
        <v>37301</v>
      </c>
      <c r="C36" s="3">
        <f>VLOOKUP($A$9:$A$93,dt!$A$2:$R$78,3,FALSE)</f>
        <v>111658</v>
      </c>
      <c r="D36" s="3">
        <f>VLOOKUP($A$9:$A$93,dt!$A$2:$R$78,4,FALSE)</f>
        <v>25926</v>
      </c>
      <c r="E36" s="3">
        <f>VLOOKUP($A$9:$A$93,dt!$A$2:$R$78,5,FALSE)</f>
        <v>0</v>
      </c>
      <c r="F36" s="3">
        <f>VLOOKUP($A$9:$A$93,dt!$A$2:$R$78,6,FALSE)</f>
        <v>0</v>
      </c>
      <c r="G36" s="3">
        <f>VLOOKUP($A$9:$A$93,dt!$A$2:$R$78,7,FALSE)</f>
        <v>17248</v>
      </c>
      <c r="H36" s="3">
        <f>VLOOKUP($A$9:$A$93,dt!$A$2:$R$78,8,FALSE)</f>
        <v>4282</v>
      </c>
      <c r="I36" s="3">
        <f>VLOOKUP($A$9:$A$93,dt!$A$2:$R$78,9,FALSE)</f>
        <v>44792</v>
      </c>
      <c r="J36" s="3">
        <f>VLOOKUP($A$9:$A$93,dt!$A$2:$R$78,10,FALSE)</f>
        <v>894</v>
      </c>
      <c r="K36" s="3">
        <f>VLOOKUP($A$9:$A$93,dt!$A$2:$R$78,11,FALSE)</f>
        <v>1549800</v>
      </c>
      <c r="L36" s="3">
        <f>VLOOKUP($A$9:$A$93,dt!$A$2:$R$78,12,FALSE)</f>
        <v>25369</v>
      </c>
      <c r="M36" s="3">
        <f>VLOOKUP($A$9:$A$93,dt!$A$2:$R$78,13,FALSE)</f>
        <v>56987</v>
      </c>
      <c r="N36" s="3">
        <f>VLOOKUP($A$9:$A$93,dt!$A$2:$R$78,14,FALSE)</f>
        <v>2868</v>
      </c>
      <c r="O36" s="3">
        <f>VLOOKUP($A$9:$A$93,dt!$A$2:$R$78,15,FALSE)</f>
        <v>3322</v>
      </c>
      <c r="P36" s="3">
        <f>VLOOKUP($A$9:$A$93,dt!$A$2:$R$78,16,FALSE)</f>
        <v>126</v>
      </c>
      <c r="Q36" s="3">
        <f>VLOOKUP($A$9:$A$93,dt!$A$2:$R$78,17,FALSE)</f>
        <v>81</v>
      </c>
      <c r="R36" s="3">
        <f>VLOOKUP($A$9:$A$93,dt!$A$2:$R$78,18,FALSE)</f>
        <v>6</v>
      </c>
      <c r="S36" s="5"/>
    </row>
    <row r="37" spans="1:19" ht="20.45" customHeight="1">
      <c r="A37" s="13" t="s">
        <v>17</v>
      </c>
      <c r="B37" s="1">
        <f>SUM(B38:B49)</f>
        <v>876246</v>
      </c>
      <c r="C37" s="1">
        <f t="shared" ref="C37:R37" si="4">SUM(C38:C49)</f>
        <v>2175590</v>
      </c>
      <c r="D37" s="1">
        <f t="shared" si="4"/>
        <v>406560</v>
      </c>
      <c r="E37" s="1">
        <f t="shared" si="4"/>
        <v>66297</v>
      </c>
      <c r="F37" s="1">
        <f t="shared" si="4"/>
        <v>1741</v>
      </c>
      <c r="G37" s="1">
        <f t="shared" si="4"/>
        <v>567618</v>
      </c>
      <c r="H37" s="1">
        <f t="shared" si="4"/>
        <v>113257</v>
      </c>
      <c r="I37" s="1">
        <f t="shared" si="4"/>
        <v>1231110</v>
      </c>
      <c r="J37" s="1">
        <f t="shared" si="4"/>
        <v>33262</v>
      </c>
      <c r="K37" s="1">
        <f t="shared" si="4"/>
        <v>37559637</v>
      </c>
      <c r="L37" s="1">
        <f t="shared" si="4"/>
        <v>686047</v>
      </c>
      <c r="M37" s="1">
        <f t="shared" si="4"/>
        <v>3758775</v>
      </c>
      <c r="N37" s="1">
        <f t="shared" si="4"/>
        <v>129195</v>
      </c>
      <c r="O37" s="1">
        <f t="shared" si="4"/>
        <v>121607</v>
      </c>
      <c r="P37" s="1">
        <f t="shared" si="4"/>
        <v>5755</v>
      </c>
      <c r="Q37" s="1">
        <f t="shared" si="4"/>
        <v>2824</v>
      </c>
      <c r="R37" s="1">
        <f t="shared" si="4"/>
        <v>217</v>
      </c>
      <c r="S37" s="20"/>
    </row>
    <row r="38" spans="1:19" ht="20.45" customHeight="1">
      <c r="A38" s="3" t="s">
        <v>66</v>
      </c>
      <c r="B38" s="3">
        <f>VLOOKUP($A$9:$A$93,dt!$A$2:$R$78,2,FALSE)</f>
        <v>25933</v>
      </c>
      <c r="C38" s="3">
        <f>VLOOKUP($A$9:$A$93,dt!$A$2:$R$78,3,FALSE)</f>
        <v>49621</v>
      </c>
      <c r="D38" s="3">
        <f>VLOOKUP($A$9:$A$93,dt!$A$2:$R$78,4,FALSE)</f>
        <v>6641</v>
      </c>
      <c r="E38" s="3">
        <f>VLOOKUP($A$9:$A$93,dt!$A$2:$R$78,5,FALSE)</f>
        <v>1483</v>
      </c>
      <c r="F38" s="3">
        <f>VLOOKUP($A$9:$A$93,dt!$A$2:$R$78,6,FALSE)</f>
        <v>3</v>
      </c>
      <c r="G38" s="3">
        <f>VLOOKUP($A$9:$A$93,dt!$A$2:$R$78,7,FALSE)</f>
        <v>23500</v>
      </c>
      <c r="H38" s="3">
        <f>VLOOKUP($A$9:$A$93,dt!$A$2:$R$78,8,FALSE)</f>
        <v>2995</v>
      </c>
      <c r="I38" s="3">
        <f>VLOOKUP($A$9:$A$93,dt!$A$2:$R$78,9,FALSE)</f>
        <v>25094</v>
      </c>
      <c r="J38" s="3">
        <f>VLOOKUP($A$9:$A$93,dt!$A$2:$R$78,10,FALSE)</f>
        <v>1069</v>
      </c>
      <c r="K38" s="3">
        <f>VLOOKUP($A$9:$A$93,dt!$A$2:$R$78,11,FALSE)</f>
        <v>1646186</v>
      </c>
      <c r="L38" s="3">
        <f>VLOOKUP($A$9:$A$93,dt!$A$2:$R$78,12,FALSE)</f>
        <v>21959</v>
      </c>
      <c r="M38" s="3">
        <f>VLOOKUP($A$9:$A$93,dt!$A$2:$R$78,13,FALSE)</f>
        <v>229088</v>
      </c>
      <c r="N38" s="3">
        <f>VLOOKUP($A$9:$A$93,dt!$A$2:$R$78,14,FALSE)</f>
        <v>5540</v>
      </c>
      <c r="O38" s="3">
        <f>VLOOKUP($A$9:$A$93,dt!$A$2:$R$78,15,FALSE)</f>
        <v>5087</v>
      </c>
      <c r="P38" s="3">
        <f>VLOOKUP($A$9:$A$93,dt!$A$2:$R$78,16,FALSE)</f>
        <v>225</v>
      </c>
      <c r="Q38" s="3">
        <f>VLOOKUP($A$9:$A$93,dt!$A$2:$R$78,17,FALSE)</f>
        <v>64</v>
      </c>
      <c r="R38" s="3">
        <f>VLOOKUP($A$9:$A$93,dt!$A$2:$R$78,18,FALSE)</f>
        <v>4</v>
      </c>
      <c r="S38" s="5"/>
    </row>
    <row r="39" spans="1:19" ht="20.45" customHeight="1">
      <c r="A39" s="3" t="s">
        <v>67</v>
      </c>
      <c r="B39" s="3">
        <f>VLOOKUP($A$9:$A$93,dt!$A$2:$R$78,2,FALSE)</f>
        <v>31585</v>
      </c>
      <c r="C39" s="3">
        <f>VLOOKUP($A$9:$A$93,dt!$A$2:$R$78,3,FALSE)</f>
        <v>62676</v>
      </c>
      <c r="D39" s="3">
        <f>VLOOKUP($A$9:$A$93,dt!$A$2:$R$78,4,FALSE)</f>
        <v>8926</v>
      </c>
      <c r="E39" s="3">
        <f>VLOOKUP($A$9:$A$93,dt!$A$2:$R$78,5,FALSE)</f>
        <v>1851</v>
      </c>
      <c r="F39" s="3">
        <f>VLOOKUP($A$9:$A$93,dt!$A$2:$R$78,6,FALSE)</f>
        <v>39</v>
      </c>
      <c r="G39" s="3">
        <f>VLOOKUP($A$9:$A$93,dt!$A$2:$R$78,7,FALSE)</f>
        <v>19036</v>
      </c>
      <c r="H39" s="3">
        <f>VLOOKUP($A$9:$A$93,dt!$A$2:$R$78,8,FALSE)</f>
        <v>3317</v>
      </c>
      <c r="I39" s="3">
        <f>VLOOKUP($A$9:$A$93,dt!$A$2:$R$78,9,FALSE)</f>
        <v>47089</v>
      </c>
      <c r="J39" s="3">
        <f>VLOOKUP($A$9:$A$93,dt!$A$2:$R$78,10,FALSE)</f>
        <v>1521</v>
      </c>
      <c r="K39" s="3">
        <f>VLOOKUP($A$9:$A$93,dt!$A$2:$R$78,11,FALSE)</f>
        <v>1957797</v>
      </c>
      <c r="L39" s="3">
        <f>VLOOKUP($A$9:$A$93,dt!$A$2:$R$78,12,FALSE)</f>
        <v>27931</v>
      </c>
      <c r="M39" s="3">
        <f>VLOOKUP($A$9:$A$93,dt!$A$2:$R$78,13,FALSE)</f>
        <v>201375</v>
      </c>
      <c r="N39" s="3">
        <f>VLOOKUP($A$9:$A$93,dt!$A$2:$R$78,14,FALSE)</f>
        <v>7406</v>
      </c>
      <c r="O39" s="3">
        <f>VLOOKUP($A$9:$A$93,dt!$A$2:$R$78,15,FALSE)</f>
        <v>11296</v>
      </c>
      <c r="P39" s="3">
        <f>VLOOKUP($A$9:$A$93,dt!$A$2:$R$78,16,FALSE)</f>
        <v>494</v>
      </c>
      <c r="Q39" s="3">
        <f>VLOOKUP($A$9:$A$93,dt!$A$2:$R$78,17,FALSE)</f>
        <v>125</v>
      </c>
      <c r="R39" s="3">
        <f>VLOOKUP($A$9:$A$93,dt!$A$2:$R$78,18,FALSE)</f>
        <v>6</v>
      </c>
      <c r="S39" s="5"/>
    </row>
    <row r="40" spans="1:19" ht="20.45" customHeight="1">
      <c r="A40" s="3" t="s">
        <v>68</v>
      </c>
      <c r="B40" s="3">
        <f>VLOOKUP($A$9:$A$93,dt!$A$2:$R$78,2,FALSE)</f>
        <v>104786</v>
      </c>
      <c r="C40" s="3">
        <f>VLOOKUP($A$9:$A$93,dt!$A$2:$R$78,3,FALSE)</f>
        <v>310658</v>
      </c>
      <c r="D40" s="3">
        <f>VLOOKUP($A$9:$A$93,dt!$A$2:$R$78,4,FALSE)</f>
        <v>53833</v>
      </c>
      <c r="E40" s="3">
        <f>VLOOKUP($A$9:$A$93,dt!$A$2:$R$78,5,FALSE)</f>
        <v>35935</v>
      </c>
      <c r="F40" s="3">
        <f>VLOOKUP($A$9:$A$93,dt!$A$2:$R$78,6,FALSE)</f>
        <v>1012</v>
      </c>
      <c r="G40" s="3">
        <f>VLOOKUP($A$9:$A$93,dt!$A$2:$R$78,7,FALSE)</f>
        <v>47869</v>
      </c>
      <c r="H40" s="3">
        <f>VLOOKUP($A$9:$A$93,dt!$A$2:$R$78,8,FALSE)</f>
        <v>8451</v>
      </c>
      <c r="I40" s="3">
        <f>VLOOKUP($A$9:$A$93,dt!$A$2:$R$78,9,FALSE)</f>
        <v>133368</v>
      </c>
      <c r="J40" s="3">
        <f>VLOOKUP($A$9:$A$93,dt!$A$2:$R$78,10,FALSE)</f>
        <v>3919</v>
      </c>
      <c r="K40" s="3">
        <f>VLOOKUP($A$9:$A$93,dt!$A$2:$R$78,11,FALSE)</f>
        <v>6678546</v>
      </c>
      <c r="L40" s="3">
        <f>VLOOKUP($A$9:$A$93,dt!$A$2:$R$78,12,FALSE)</f>
        <v>75519</v>
      </c>
      <c r="M40" s="3">
        <f>VLOOKUP($A$9:$A$93,dt!$A$2:$R$78,13,FALSE)</f>
        <v>696239</v>
      </c>
      <c r="N40" s="3">
        <f>VLOOKUP($A$9:$A$93,dt!$A$2:$R$78,14,FALSE)</f>
        <v>12523</v>
      </c>
      <c r="O40" s="3">
        <f>VLOOKUP($A$9:$A$93,dt!$A$2:$R$78,15,FALSE)</f>
        <v>25255</v>
      </c>
      <c r="P40" s="3">
        <f>VLOOKUP($A$9:$A$93,dt!$A$2:$R$78,16,FALSE)</f>
        <v>1114</v>
      </c>
      <c r="Q40" s="3">
        <f>VLOOKUP($A$9:$A$93,dt!$A$2:$R$78,17,FALSE)</f>
        <v>208</v>
      </c>
      <c r="R40" s="3">
        <f>VLOOKUP($A$9:$A$93,dt!$A$2:$R$78,18,FALSE)</f>
        <v>33</v>
      </c>
      <c r="S40" s="5"/>
    </row>
    <row r="41" spans="1:19" ht="20.45" customHeight="1">
      <c r="A41" s="3" t="s">
        <v>69</v>
      </c>
      <c r="B41" s="3">
        <f>VLOOKUP($A$9:$A$93,dt!$A$2:$R$78,2,FALSE)</f>
        <v>106646</v>
      </c>
      <c r="C41" s="3">
        <f>VLOOKUP($A$9:$A$93,dt!$A$2:$R$78,3,FALSE)</f>
        <v>190044</v>
      </c>
      <c r="D41" s="3">
        <f>VLOOKUP($A$9:$A$93,dt!$A$2:$R$78,4,FALSE)</f>
        <v>29978</v>
      </c>
      <c r="E41" s="3">
        <f>VLOOKUP($A$9:$A$93,dt!$A$2:$R$78,5,FALSE)</f>
        <v>7832</v>
      </c>
      <c r="F41" s="3">
        <f>VLOOKUP($A$9:$A$93,dt!$A$2:$R$78,6,FALSE)</f>
        <v>195</v>
      </c>
      <c r="G41" s="3">
        <f>VLOOKUP($A$9:$A$93,dt!$A$2:$R$78,7,FALSE)</f>
        <v>69663</v>
      </c>
      <c r="H41" s="3">
        <f>VLOOKUP($A$9:$A$93,dt!$A$2:$R$78,8,FALSE)</f>
        <v>13417</v>
      </c>
      <c r="I41" s="3">
        <f>VLOOKUP($A$9:$A$93,dt!$A$2:$R$78,9,FALSE)</f>
        <v>200431</v>
      </c>
      <c r="J41" s="3">
        <f>VLOOKUP($A$9:$A$93,dt!$A$2:$R$78,10,FALSE)</f>
        <v>3501</v>
      </c>
      <c r="K41" s="3">
        <f>VLOOKUP($A$9:$A$93,dt!$A$2:$R$78,11,FALSE)</f>
        <v>4937944</v>
      </c>
      <c r="L41" s="3">
        <f>VLOOKUP($A$9:$A$93,dt!$A$2:$R$78,12,FALSE)</f>
        <v>93714</v>
      </c>
      <c r="M41" s="3">
        <f>VLOOKUP($A$9:$A$93,dt!$A$2:$R$78,13,FALSE)</f>
        <v>456906</v>
      </c>
      <c r="N41" s="3">
        <f>VLOOKUP($A$9:$A$93,dt!$A$2:$R$78,14,FALSE)</f>
        <v>17900</v>
      </c>
      <c r="O41" s="3">
        <f>VLOOKUP($A$9:$A$93,dt!$A$2:$R$78,15,FALSE)</f>
        <v>19592</v>
      </c>
      <c r="P41" s="3">
        <f>VLOOKUP($A$9:$A$93,dt!$A$2:$R$78,16,FALSE)</f>
        <v>921</v>
      </c>
      <c r="Q41" s="3">
        <f>VLOOKUP($A$9:$A$93,dt!$A$2:$R$78,17,FALSE)</f>
        <v>454</v>
      </c>
      <c r="R41" s="3">
        <f>VLOOKUP($A$9:$A$93,dt!$A$2:$R$78,18,FALSE)</f>
        <v>34</v>
      </c>
      <c r="S41" s="5"/>
    </row>
    <row r="42" spans="1:19" ht="20.45" customHeight="1">
      <c r="A42" s="3" t="s">
        <v>70</v>
      </c>
      <c r="B42" s="3">
        <f>VLOOKUP($A$9:$A$93,dt!$A$2:$R$78,2,FALSE)</f>
        <v>40042</v>
      </c>
      <c r="C42" s="3">
        <f>VLOOKUP($A$9:$A$93,dt!$A$2:$R$78,3,FALSE)</f>
        <v>50910</v>
      </c>
      <c r="D42" s="3">
        <f>VLOOKUP($A$9:$A$93,dt!$A$2:$R$78,4,FALSE)</f>
        <v>5878</v>
      </c>
      <c r="E42" s="3">
        <f>VLOOKUP($A$9:$A$93,dt!$A$2:$R$78,5,FALSE)</f>
        <v>6646</v>
      </c>
      <c r="F42" s="3">
        <f>VLOOKUP($A$9:$A$93,dt!$A$2:$R$78,6,FALSE)</f>
        <v>66</v>
      </c>
      <c r="G42" s="3">
        <f>VLOOKUP($A$9:$A$93,dt!$A$2:$R$78,7,FALSE)</f>
        <v>14848</v>
      </c>
      <c r="H42" s="3">
        <f>VLOOKUP($A$9:$A$93,dt!$A$2:$R$78,8,FALSE)</f>
        <v>1845</v>
      </c>
      <c r="I42" s="3">
        <f>VLOOKUP($A$9:$A$93,dt!$A$2:$R$78,9,FALSE)</f>
        <v>75052</v>
      </c>
      <c r="J42" s="3">
        <f>VLOOKUP($A$9:$A$93,dt!$A$2:$R$78,10,FALSE)</f>
        <v>1166</v>
      </c>
      <c r="K42" s="3">
        <f>VLOOKUP($A$9:$A$93,dt!$A$2:$R$78,11,FALSE)</f>
        <v>1784572</v>
      </c>
      <c r="L42" s="3">
        <f>VLOOKUP($A$9:$A$93,dt!$A$2:$R$78,12,FALSE)</f>
        <v>36398</v>
      </c>
      <c r="M42" s="3">
        <f>VLOOKUP($A$9:$A$93,dt!$A$2:$R$78,13,FALSE)</f>
        <v>205544</v>
      </c>
      <c r="N42" s="3">
        <f>VLOOKUP($A$9:$A$93,dt!$A$2:$R$78,14,FALSE)</f>
        <v>8840</v>
      </c>
      <c r="O42" s="3">
        <f>VLOOKUP($A$9:$A$93,dt!$A$2:$R$78,15,FALSE)</f>
        <v>9686</v>
      </c>
      <c r="P42" s="3">
        <f>VLOOKUP($A$9:$A$93,dt!$A$2:$R$78,16,FALSE)</f>
        <v>370</v>
      </c>
      <c r="Q42" s="3">
        <f>VLOOKUP($A$9:$A$93,dt!$A$2:$R$78,17,FALSE)</f>
        <v>358</v>
      </c>
      <c r="R42" s="3">
        <f>VLOOKUP($A$9:$A$93,dt!$A$2:$R$78,18,FALSE)</f>
        <v>20</v>
      </c>
      <c r="S42" s="5"/>
    </row>
    <row r="43" spans="1:19" ht="20.45" customHeight="1">
      <c r="A43" s="3" t="s">
        <v>71</v>
      </c>
      <c r="B43" s="3">
        <f>VLOOKUP($A$9:$A$93,dt!$A$2:$R$78,2,FALSE)</f>
        <v>32566</v>
      </c>
      <c r="C43" s="3">
        <f>VLOOKUP($A$9:$A$93,dt!$A$2:$R$78,3,FALSE)</f>
        <v>61450</v>
      </c>
      <c r="D43" s="3">
        <f>VLOOKUP($A$9:$A$93,dt!$A$2:$R$78,4,FALSE)</f>
        <v>9642</v>
      </c>
      <c r="E43" s="3">
        <f>VLOOKUP($A$9:$A$93,dt!$A$2:$R$78,5,FALSE)</f>
        <v>0</v>
      </c>
      <c r="F43" s="3">
        <f>VLOOKUP($A$9:$A$93,dt!$A$2:$R$78,6,FALSE)</f>
        <v>0</v>
      </c>
      <c r="G43" s="3">
        <f>VLOOKUP($A$9:$A$93,dt!$A$2:$R$78,7,FALSE)</f>
        <v>15717</v>
      </c>
      <c r="H43" s="3">
        <f>VLOOKUP($A$9:$A$93,dt!$A$2:$R$78,8,FALSE)</f>
        <v>2702</v>
      </c>
      <c r="I43" s="3">
        <f>VLOOKUP($A$9:$A$93,dt!$A$2:$R$78,9,FALSE)</f>
        <v>122675</v>
      </c>
      <c r="J43" s="3">
        <f>VLOOKUP($A$9:$A$93,dt!$A$2:$R$78,10,FALSE)</f>
        <v>1300</v>
      </c>
      <c r="K43" s="3">
        <f>VLOOKUP($A$9:$A$93,dt!$A$2:$R$78,11,FALSE)</f>
        <v>1766623</v>
      </c>
      <c r="L43" s="3">
        <f>VLOOKUP($A$9:$A$93,dt!$A$2:$R$78,12,FALSE)</f>
        <v>28980</v>
      </c>
      <c r="M43" s="3">
        <f>VLOOKUP($A$9:$A$93,dt!$A$2:$R$78,13,FALSE)</f>
        <v>190601</v>
      </c>
      <c r="N43" s="3">
        <f>VLOOKUP($A$9:$A$93,dt!$A$2:$R$78,14,FALSE)</f>
        <v>6700</v>
      </c>
      <c r="O43" s="3">
        <f>VLOOKUP($A$9:$A$93,dt!$A$2:$R$78,15,FALSE)</f>
        <v>9006</v>
      </c>
      <c r="P43" s="3">
        <f>VLOOKUP($A$9:$A$93,dt!$A$2:$R$78,16,FALSE)</f>
        <v>406</v>
      </c>
      <c r="Q43" s="3">
        <f>VLOOKUP($A$9:$A$93,dt!$A$2:$R$78,17,FALSE)</f>
        <v>351</v>
      </c>
      <c r="R43" s="3">
        <f>VLOOKUP($A$9:$A$93,dt!$A$2:$R$78,18,FALSE)</f>
        <v>15</v>
      </c>
      <c r="S43" s="5"/>
    </row>
    <row r="44" spans="1:19" ht="20.45" customHeight="1">
      <c r="A44" s="3" t="s">
        <v>72</v>
      </c>
      <c r="B44" s="3">
        <f>VLOOKUP($A$9:$A$93,dt!$A$2:$R$78,2,FALSE)</f>
        <v>98928</v>
      </c>
      <c r="C44" s="3">
        <f>VLOOKUP($A$9:$A$93,dt!$A$2:$R$78,3,FALSE)</f>
        <v>343068</v>
      </c>
      <c r="D44" s="3">
        <f>VLOOKUP($A$9:$A$93,dt!$A$2:$R$78,4,FALSE)</f>
        <v>61676</v>
      </c>
      <c r="E44" s="3">
        <f>VLOOKUP($A$9:$A$93,dt!$A$2:$R$78,5,FALSE)</f>
        <v>7626</v>
      </c>
      <c r="F44" s="3">
        <f>VLOOKUP($A$9:$A$93,dt!$A$2:$R$78,6,FALSE)</f>
        <v>230</v>
      </c>
      <c r="G44" s="3">
        <f>VLOOKUP($A$9:$A$93,dt!$A$2:$R$78,7,FALSE)</f>
        <v>71026</v>
      </c>
      <c r="H44" s="3">
        <f>VLOOKUP($A$9:$A$93,dt!$A$2:$R$78,8,FALSE)</f>
        <v>14118</v>
      </c>
      <c r="I44" s="3">
        <f>VLOOKUP($A$9:$A$93,dt!$A$2:$R$78,9,FALSE)</f>
        <v>134902</v>
      </c>
      <c r="J44" s="3">
        <f>VLOOKUP($A$9:$A$93,dt!$A$2:$R$78,10,FALSE)</f>
        <v>2867</v>
      </c>
      <c r="K44" s="3">
        <f>VLOOKUP($A$9:$A$93,dt!$A$2:$R$78,11,FALSE)</f>
        <v>4552862</v>
      </c>
      <c r="L44" s="3">
        <f>VLOOKUP($A$9:$A$93,dt!$A$2:$R$78,12,FALSE)</f>
        <v>72426</v>
      </c>
      <c r="M44" s="3">
        <f>VLOOKUP($A$9:$A$93,dt!$A$2:$R$78,13,FALSE)</f>
        <v>421165</v>
      </c>
      <c r="N44" s="3">
        <f>VLOOKUP($A$9:$A$93,dt!$A$2:$R$78,14,FALSE)</f>
        <v>13136</v>
      </c>
      <c r="O44" s="3">
        <f>VLOOKUP($A$9:$A$93,dt!$A$2:$R$78,15,FALSE)</f>
        <v>9559</v>
      </c>
      <c r="P44" s="3">
        <f>VLOOKUP($A$9:$A$93,dt!$A$2:$R$78,16,FALSE)</f>
        <v>428</v>
      </c>
      <c r="Q44" s="3">
        <f>VLOOKUP($A$9:$A$93,dt!$A$2:$R$78,17,FALSE)</f>
        <v>382</v>
      </c>
      <c r="R44" s="3">
        <f>VLOOKUP($A$9:$A$93,dt!$A$2:$R$78,18,FALSE)</f>
        <v>22</v>
      </c>
      <c r="S44" s="5"/>
    </row>
    <row r="45" spans="1:19" ht="20.45" customHeight="1">
      <c r="A45" s="3" t="s">
        <v>73</v>
      </c>
      <c r="B45" s="3">
        <f>VLOOKUP($A$9:$A$93,dt!$A$2:$R$78,2,FALSE)</f>
        <v>135912</v>
      </c>
      <c r="C45" s="3">
        <f>VLOOKUP($A$9:$A$93,dt!$A$2:$R$78,3,FALSE)</f>
        <v>411898</v>
      </c>
      <c r="D45" s="3">
        <f>VLOOKUP($A$9:$A$93,dt!$A$2:$R$78,4,FALSE)</f>
        <v>89430</v>
      </c>
      <c r="E45" s="3">
        <f>VLOOKUP($A$9:$A$93,dt!$A$2:$R$78,5,FALSE)</f>
        <v>425</v>
      </c>
      <c r="F45" s="3">
        <f>VLOOKUP($A$9:$A$93,dt!$A$2:$R$78,6,FALSE)</f>
        <v>33</v>
      </c>
      <c r="G45" s="3">
        <f>VLOOKUP($A$9:$A$93,dt!$A$2:$R$78,7,FALSE)</f>
        <v>76182</v>
      </c>
      <c r="H45" s="3">
        <f>VLOOKUP($A$9:$A$93,dt!$A$2:$R$78,8,FALSE)</f>
        <v>20266</v>
      </c>
      <c r="I45" s="3">
        <f>VLOOKUP($A$9:$A$93,dt!$A$2:$R$78,9,FALSE)</f>
        <v>133407</v>
      </c>
      <c r="J45" s="3">
        <f>VLOOKUP($A$9:$A$93,dt!$A$2:$R$78,10,FALSE)</f>
        <v>4350</v>
      </c>
      <c r="K45" s="3">
        <f>VLOOKUP($A$9:$A$93,dt!$A$2:$R$78,11,FALSE)</f>
        <v>4422953</v>
      </c>
      <c r="L45" s="3">
        <f>VLOOKUP($A$9:$A$93,dt!$A$2:$R$78,12,FALSE)</f>
        <v>96233</v>
      </c>
      <c r="M45" s="3">
        <f>VLOOKUP($A$9:$A$93,dt!$A$2:$R$78,13,FALSE)</f>
        <v>553593</v>
      </c>
      <c r="N45" s="3">
        <f>VLOOKUP($A$9:$A$93,dt!$A$2:$R$78,14,FALSE)</f>
        <v>19776</v>
      </c>
      <c r="O45" s="3">
        <f>VLOOKUP($A$9:$A$93,dt!$A$2:$R$78,15,FALSE)</f>
        <v>6404</v>
      </c>
      <c r="P45" s="3">
        <f>VLOOKUP($A$9:$A$93,dt!$A$2:$R$78,16,FALSE)</f>
        <v>383</v>
      </c>
      <c r="Q45" s="3">
        <f>VLOOKUP($A$9:$A$93,dt!$A$2:$R$78,17,FALSE)</f>
        <v>320</v>
      </c>
      <c r="R45" s="3">
        <f>VLOOKUP($A$9:$A$93,dt!$A$2:$R$78,18,FALSE)</f>
        <v>36</v>
      </c>
      <c r="S45" s="5"/>
    </row>
    <row r="46" spans="1:19" ht="20.45" customHeight="1">
      <c r="A46" s="3" t="s">
        <v>74</v>
      </c>
      <c r="B46" s="3">
        <f>VLOOKUP($A$9:$A$93,dt!$A$2:$R$78,2,FALSE)</f>
        <v>90440</v>
      </c>
      <c r="C46" s="3">
        <f>VLOOKUP($A$9:$A$93,dt!$A$2:$R$78,3,FALSE)</f>
        <v>161498</v>
      </c>
      <c r="D46" s="3">
        <f>VLOOKUP($A$9:$A$93,dt!$A$2:$R$78,4,FALSE)</f>
        <v>32436</v>
      </c>
      <c r="E46" s="3">
        <f>VLOOKUP($A$9:$A$93,dt!$A$2:$R$78,5,FALSE)</f>
        <v>356</v>
      </c>
      <c r="F46" s="3">
        <f>VLOOKUP($A$9:$A$93,dt!$A$2:$R$78,6,FALSE)</f>
        <v>16</v>
      </c>
      <c r="G46" s="3">
        <f>VLOOKUP($A$9:$A$93,dt!$A$2:$R$78,7,FALSE)</f>
        <v>39384</v>
      </c>
      <c r="H46" s="3">
        <f>VLOOKUP($A$9:$A$93,dt!$A$2:$R$78,8,FALSE)</f>
        <v>8275</v>
      </c>
      <c r="I46" s="3">
        <f>VLOOKUP($A$9:$A$93,dt!$A$2:$R$78,9,FALSE)</f>
        <v>97142</v>
      </c>
      <c r="J46" s="3">
        <f>VLOOKUP($A$9:$A$93,dt!$A$2:$R$78,10,FALSE)</f>
        <v>3866</v>
      </c>
      <c r="K46" s="3">
        <f>VLOOKUP($A$9:$A$93,dt!$A$2:$R$78,11,FALSE)</f>
        <v>3061193</v>
      </c>
      <c r="L46" s="3">
        <f>VLOOKUP($A$9:$A$93,dt!$A$2:$R$78,12,FALSE)</f>
        <v>78368</v>
      </c>
      <c r="M46" s="3">
        <f>VLOOKUP($A$9:$A$93,dt!$A$2:$R$78,13,FALSE)</f>
        <v>330663</v>
      </c>
      <c r="N46" s="3">
        <f>VLOOKUP($A$9:$A$93,dt!$A$2:$R$78,14,FALSE)</f>
        <v>12066</v>
      </c>
      <c r="O46" s="3">
        <f>VLOOKUP($A$9:$A$93,dt!$A$2:$R$78,15,FALSE)</f>
        <v>6629</v>
      </c>
      <c r="P46" s="3">
        <f>VLOOKUP($A$9:$A$93,dt!$A$2:$R$78,16,FALSE)</f>
        <v>403</v>
      </c>
      <c r="Q46" s="3">
        <f>VLOOKUP($A$9:$A$93,dt!$A$2:$R$78,17,FALSE)</f>
        <v>117</v>
      </c>
      <c r="R46" s="3">
        <f>VLOOKUP($A$9:$A$93,dt!$A$2:$R$78,18,FALSE)</f>
        <v>16</v>
      </c>
      <c r="S46" s="5"/>
    </row>
    <row r="47" spans="1:19" ht="20.45" customHeight="1">
      <c r="A47" s="3" t="s">
        <v>75</v>
      </c>
      <c r="B47" s="3">
        <f>VLOOKUP($A$9:$A$93,dt!$A$2:$R$78,2,FALSE)</f>
        <v>109780</v>
      </c>
      <c r="C47" s="3">
        <f>VLOOKUP($A$9:$A$93,dt!$A$2:$R$78,3,FALSE)</f>
        <v>293517</v>
      </c>
      <c r="D47" s="3">
        <f>VLOOKUP($A$9:$A$93,dt!$A$2:$R$78,4,FALSE)</f>
        <v>57356</v>
      </c>
      <c r="E47" s="3">
        <f>VLOOKUP($A$9:$A$93,dt!$A$2:$R$78,5,FALSE)</f>
        <v>4129</v>
      </c>
      <c r="F47" s="3">
        <f>VLOOKUP($A$9:$A$93,dt!$A$2:$R$78,6,FALSE)</f>
        <v>145</v>
      </c>
      <c r="G47" s="3">
        <f>VLOOKUP($A$9:$A$93,dt!$A$2:$R$78,7,FALSE)</f>
        <v>95036</v>
      </c>
      <c r="H47" s="3">
        <f>VLOOKUP($A$9:$A$93,dt!$A$2:$R$78,8,FALSE)</f>
        <v>18615</v>
      </c>
      <c r="I47" s="3">
        <f>VLOOKUP($A$9:$A$93,dt!$A$2:$R$78,9,FALSE)</f>
        <v>103067</v>
      </c>
      <c r="J47" s="3">
        <f>VLOOKUP($A$9:$A$93,dt!$A$2:$R$78,10,FALSE)</f>
        <v>4108</v>
      </c>
      <c r="K47" s="3">
        <f>VLOOKUP($A$9:$A$93,dt!$A$2:$R$78,11,FALSE)</f>
        <v>3023225</v>
      </c>
      <c r="L47" s="3">
        <f>VLOOKUP($A$9:$A$93,dt!$A$2:$R$78,12,FALSE)</f>
        <v>79999</v>
      </c>
      <c r="M47" s="3">
        <f>VLOOKUP($A$9:$A$93,dt!$A$2:$R$78,13,FALSE)</f>
        <v>296360</v>
      </c>
      <c r="N47" s="3">
        <f>VLOOKUP($A$9:$A$93,dt!$A$2:$R$78,14,FALSE)</f>
        <v>16261</v>
      </c>
      <c r="O47" s="3">
        <f>VLOOKUP($A$9:$A$93,dt!$A$2:$R$78,15,FALSE)</f>
        <v>7087</v>
      </c>
      <c r="P47" s="3">
        <f>VLOOKUP($A$9:$A$93,dt!$A$2:$R$78,16,FALSE)</f>
        <v>432</v>
      </c>
      <c r="Q47" s="3">
        <f>VLOOKUP($A$9:$A$93,dt!$A$2:$R$78,17,FALSE)</f>
        <v>227</v>
      </c>
      <c r="R47" s="3">
        <f>VLOOKUP($A$9:$A$93,dt!$A$2:$R$78,18,FALSE)</f>
        <v>17</v>
      </c>
      <c r="S47" s="5"/>
    </row>
    <row r="48" spans="1:19" ht="20.45" customHeight="1">
      <c r="A48" s="3" t="s">
        <v>76</v>
      </c>
      <c r="B48" s="3">
        <f>VLOOKUP($A$9:$A$93,dt!$A$2:$R$78,2,FALSE)</f>
        <v>70434</v>
      </c>
      <c r="C48" s="3">
        <f>VLOOKUP($A$9:$A$93,dt!$A$2:$R$78,3,FALSE)</f>
        <v>154481</v>
      </c>
      <c r="D48" s="3">
        <f>VLOOKUP($A$9:$A$93,dt!$A$2:$R$78,4,FALSE)</f>
        <v>30706</v>
      </c>
      <c r="E48" s="3">
        <f>VLOOKUP($A$9:$A$93,dt!$A$2:$R$78,5,FALSE)</f>
        <v>14</v>
      </c>
      <c r="F48" s="3">
        <f>VLOOKUP($A$9:$A$93,dt!$A$2:$R$78,6,FALSE)</f>
        <v>2</v>
      </c>
      <c r="G48" s="3">
        <f>VLOOKUP($A$9:$A$93,dt!$A$2:$R$78,7,FALSE)</f>
        <v>78120</v>
      </c>
      <c r="H48" s="3">
        <f>VLOOKUP($A$9:$A$93,dt!$A$2:$R$78,8,FALSE)</f>
        <v>14916</v>
      </c>
      <c r="I48" s="3">
        <f>VLOOKUP($A$9:$A$93,dt!$A$2:$R$78,9,FALSE)</f>
        <v>117441</v>
      </c>
      <c r="J48" s="3">
        <f>VLOOKUP($A$9:$A$93,dt!$A$2:$R$78,10,FALSE)</f>
        <v>3776</v>
      </c>
      <c r="K48" s="3">
        <f>VLOOKUP($A$9:$A$93,dt!$A$2:$R$78,11,FALSE)</f>
        <v>2641711</v>
      </c>
      <c r="L48" s="3">
        <f>VLOOKUP($A$9:$A$93,dt!$A$2:$R$78,12,FALSE)</f>
        <v>52727</v>
      </c>
      <c r="M48" s="3">
        <f>VLOOKUP($A$9:$A$93,dt!$A$2:$R$78,13,FALSE)</f>
        <v>139767</v>
      </c>
      <c r="N48" s="3">
        <f>VLOOKUP($A$9:$A$93,dt!$A$2:$R$78,14,FALSE)</f>
        <v>7093</v>
      </c>
      <c r="O48" s="3">
        <f>VLOOKUP($A$9:$A$93,dt!$A$2:$R$78,15,FALSE)</f>
        <v>9141</v>
      </c>
      <c r="P48" s="3">
        <f>VLOOKUP($A$9:$A$93,dt!$A$2:$R$78,16,FALSE)</f>
        <v>412</v>
      </c>
      <c r="Q48" s="3">
        <f>VLOOKUP($A$9:$A$93,dt!$A$2:$R$78,17,FALSE)</f>
        <v>162</v>
      </c>
      <c r="R48" s="3">
        <f>VLOOKUP($A$9:$A$93,dt!$A$2:$R$78,18,FALSE)</f>
        <v>8</v>
      </c>
      <c r="S48" s="5"/>
    </row>
    <row r="49" spans="1:19" ht="20.45" customHeight="1">
      <c r="A49" s="3" t="s">
        <v>77</v>
      </c>
      <c r="B49" s="3">
        <f>VLOOKUP($A$9:$A$93,dt!$A$2:$R$78,2,FALSE)</f>
        <v>29194</v>
      </c>
      <c r="C49" s="3">
        <f>VLOOKUP($A$9:$A$93,dt!$A$2:$R$78,3,FALSE)</f>
        <v>85769</v>
      </c>
      <c r="D49" s="3">
        <f>VLOOKUP($A$9:$A$93,dt!$A$2:$R$78,4,FALSE)</f>
        <v>20058</v>
      </c>
      <c r="E49" s="3">
        <f>VLOOKUP($A$9:$A$93,dt!$A$2:$R$78,5,FALSE)</f>
        <v>0</v>
      </c>
      <c r="F49" s="3">
        <f>VLOOKUP($A$9:$A$93,dt!$A$2:$R$78,6,FALSE)</f>
        <v>0</v>
      </c>
      <c r="G49" s="3">
        <f>VLOOKUP($A$9:$A$93,dt!$A$2:$R$78,7,FALSE)</f>
        <v>17237</v>
      </c>
      <c r="H49" s="3">
        <f>VLOOKUP($A$9:$A$93,dt!$A$2:$R$78,8,FALSE)</f>
        <v>4340</v>
      </c>
      <c r="I49" s="3">
        <f>VLOOKUP($A$9:$A$93,dt!$A$2:$R$78,9,FALSE)</f>
        <v>41442</v>
      </c>
      <c r="J49" s="3">
        <f>VLOOKUP($A$9:$A$93,dt!$A$2:$R$78,10,FALSE)</f>
        <v>1819</v>
      </c>
      <c r="K49" s="3">
        <f>VLOOKUP($A$9:$A$93,dt!$A$2:$R$78,11,FALSE)</f>
        <v>1086025</v>
      </c>
      <c r="L49" s="3">
        <f>VLOOKUP($A$9:$A$93,dt!$A$2:$R$78,12,FALSE)</f>
        <v>21793</v>
      </c>
      <c r="M49" s="3">
        <f>VLOOKUP($A$9:$A$93,dt!$A$2:$R$78,13,FALSE)</f>
        <v>37474</v>
      </c>
      <c r="N49" s="3">
        <f>VLOOKUP($A$9:$A$93,dt!$A$2:$R$78,14,FALSE)</f>
        <v>1954</v>
      </c>
      <c r="O49" s="3">
        <f>VLOOKUP($A$9:$A$93,dt!$A$2:$R$78,15,FALSE)</f>
        <v>2865</v>
      </c>
      <c r="P49" s="3">
        <f>VLOOKUP($A$9:$A$93,dt!$A$2:$R$78,16,FALSE)</f>
        <v>167</v>
      </c>
      <c r="Q49" s="3">
        <f>VLOOKUP($A$9:$A$93,dt!$A$2:$R$78,17,FALSE)</f>
        <v>56</v>
      </c>
      <c r="R49" s="3">
        <f>VLOOKUP($A$9:$A$93,dt!$A$2:$R$78,18,FALSE)</f>
        <v>6</v>
      </c>
      <c r="S49" s="5"/>
    </row>
    <row r="50" spans="1:19" ht="20.45" customHeight="1">
      <c r="A50" s="13" t="s">
        <v>18</v>
      </c>
      <c r="B50" s="1">
        <f>SUM(B51:B58)</f>
        <v>382728</v>
      </c>
      <c r="C50" s="1">
        <f t="shared" ref="C50:R50" si="5">SUM(C51:C58)</f>
        <v>722102</v>
      </c>
      <c r="D50" s="1">
        <f t="shared" si="5"/>
        <v>73669</v>
      </c>
      <c r="E50" s="1">
        <f t="shared" si="5"/>
        <v>71366</v>
      </c>
      <c r="F50" s="1">
        <f t="shared" si="5"/>
        <v>1394</v>
      </c>
      <c r="G50" s="1">
        <f t="shared" si="5"/>
        <v>183731</v>
      </c>
      <c r="H50" s="1">
        <f t="shared" si="5"/>
        <v>19411</v>
      </c>
      <c r="I50" s="1">
        <f t="shared" si="5"/>
        <v>810577</v>
      </c>
      <c r="J50" s="1">
        <f t="shared" si="5"/>
        <v>38083</v>
      </c>
      <c r="K50" s="1">
        <f t="shared" si="5"/>
        <v>29313039</v>
      </c>
      <c r="L50" s="1">
        <f t="shared" si="5"/>
        <v>349814</v>
      </c>
      <c r="M50" s="1">
        <f t="shared" si="5"/>
        <v>491606</v>
      </c>
      <c r="N50" s="1">
        <f t="shared" si="5"/>
        <v>14705</v>
      </c>
      <c r="O50" s="1">
        <f t="shared" si="5"/>
        <v>32761</v>
      </c>
      <c r="P50" s="1">
        <f t="shared" si="5"/>
        <v>1928</v>
      </c>
      <c r="Q50" s="1">
        <f t="shared" si="5"/>
        <v>2819</v>
      </c>
      <c r="R50" s="1">
        <f t="shared" si="5"/>
        <v>181</v>
      </c>
      <c r="S50" s="20"/>
    </row>
    <row r="51" spans="1:19" ht="20.45" customHeight="1">
      <c r="A51" s="3" t="s">
        <v>58</v>
      </c>
      <c r="B51" s="3">
        <f>VLOOKUP($A$9:$A$93,dt!$A$2:$R$78,2,FALSE)</f>
        <v>73739</v>
      </c>
      <c r="C51" s="3">
        <f>VLOOKUP($A$9:$A$93,dt!$A$2:$R$78,3,FALSE)</f>
        <v>189966</v>
      </c>
      <c r="D51" s="3">
        <f>VLOOKUP($A$9:$A$93,dt!$A$2:$R$78,4,FALSE)</f>
        <v>17917</v>
      </c>
      <c r="E51" s="3">
        <f>VLOOKUP($A$9:$A$93,dt!$A$2:$R$78,5,FALSE)</f>
        <v>43013</v>
      </c>
      <c r="F51" s="3">
        <f>VLOOKUP($A$9:$A$93,dt!$A$2:$R$78,6,FALSE)</f>
        <v>803</v>
      </c>
      <c r="G51" s="3">
        <f>VLOOKUP($A$9:$A$93,dt!$A$2:$R$78,7,FALSE)</f>
        <v>56761</v>
      </c>
      <c r="H51" s="3">
        <f>VLOOKUP($A$9:$A$93,dt!$A$2:$R$78,8,FALSE)</f>
        <v>5918</v>
      </c>
      <c r="I51" s="3">
        <f>VLOOKUP($A$9:$A$93,dt!$A$2:$R$78,9,FALSE)</f>
        <v>290822</v>
      </c>
      <c r="J51" s="3">
        <f>VLOOKUP($A$9:$A$93,dt!$A$2:$R$78,10,FALSE)</f>
        <v>13700</v>
      </c>
      <c r="K51" s="3">
        <f>VLOOKUP($A$9:$A$93,dt!$A$2:$R$78,11,FALSE)</f>
        <v>7083104</v>
      </c>
      <c r="L51" s="3">
        <f>VLOOKUP($A$9:$A$93,dt!$A$2:$R$78,12,FALSE)</f>
        <v>63378</v>
      </c>
      <c r="M51" s="3">
        <f>VLOOKUP($A$9:$A$93,dt!$A$2:$R$78,13,FALSE)</f>
        <v>77094</v>
      </c>
      <c r="N51" s="3">
        <f>VLOOKUP($A$9:$A$93,dt!$A$2:$R$78,14,FALSE)</f>
        <v>2005</v>
      </c>
      <c r="O51" s="3">
        <f>VLOOKUP($A$9:$A$93,dt!$A$2:$R$78,15,FALSE)</f>
        <v>8039</v>
      </c>
      <c r="P51" s="3">
        <f>VLOOKUP($A$9:$A$93,dt!$A$2:$R$78,16,FALSE)</f>
        <v>538</v>
      </c>
      <c r="Q51" s="3">
        <f>VLOOKUP($A$9:$A$93,dt!$A$2:$R$78,17,FALSE)</f>
        <v>491</v>
      </c>
      <c r="R51" s="3">
        <f>VLOOKUP($A$9:$A$93,dt!$A$2:$R$78,18,FALSE)</f>
        <v>63</v>
      </c>
      <c r="S51" s="5"/>
    </row>
    <row r="52" spans="1:19" ht="20.45" customHeight="1">
      <c r="A52" s="3" t="s">
        <v>59</v>
      </c>
      <c r="B52" s="3">
        <f>VLOOKUP($A$9:$A$93,dt!$A$2:$R$78,2,FALSE)</f>
        <v>36475</v>
      </c>
      <c r="C52" s="3">
        <f>VLOOKUP($A$9:$A$93,dt!$A$2:$R$78,3,FALSE)</f>
        <v>38122</v>
      </c>
      <c r="D52" s="3">
        <f>VLOOKUP($A$9:$A$93,dt!$A$2:$R$78,4,FALSE)</f>
        <v>3651</v>
      </c>
      <c r="E52" s="3">
        <f>VLOOKUP($A$9:$A$93,dt!$A$2:$R$78,5,FALSE)</f>
        <v>22583</v>
      </c>
      <c r="F52" s="3">
        <f>VLOOKUP($A$9:$A$93,dt!$A$2:$R$78,6,FALSE)</f>
        <v>416</v>
      </c>
      <c r="G52" s="3">
        <f>VLOOKUP($A$9:$A$93,dt!$A$2:$R$78,7,FALSE)</f>
        <v>6870</v>
      </c>
      <c r="H52" s="3">
        <f>VLOOKUP($A$9:$A$93,dt!$A$2:$R$78,8,FALSE)</f>
        <v>588</v>
      </c>
      <c r="I52" s="3">
        <f>VLOOKUP($A$9:$A$93,dt!$A$2:$R$78,9,FALSE)</f>
        <v>100912</v>
      </c>
      <c r="J52" s="3">
        <f>VLOOKUP($A$9:$A$93,dt!$A$2:$R$78,10,FALSE)</f>
        <v>2470</v>
      </c>
      <c r="K52" s="3">
        <f>VLOOKUP($A$9:$A$93,dt!$A$2:$R$78,11,FALSE)</f>
        <v>4110311</v>
      </c>
      <c r="L52" s="3">
        <f>VLOOKUP($A$9:$A$93,dt!$A$2:$R$78,12,FALSE)</f>
        <v>35026</v>
      </c>
      <c r="M52" s="3">
        <f>VLOOKUP($A$9:$A$93,dt!$A$2:$R$78,13,FALSE)</f>
        <v>18881</v>
      </c>
      <c r="N52" s="3">
        <f>VLOOKUP($A$9:$A$93,dt!$A$2:$R$78,14,FALSE)</f>
        <v>414</v>
      </c>
      <c r="O52" s="3">
        <f>VLOOKUP($A$9:$A$93,dt!$A$2:$R$78,15,FALSE)</f>
        <v>1208</v>
      </c>
      <c r="P52" s="3">
        <f>VLOOKUP($A$9:$A$93,dt!$A$2:$R$78,16,FALSE)</f>
        <v>51</v>
      </c>
      <c r="Q52" s="3">
        <f>VLOOKUP($A$9:$A$93,dt!$A$2:$R$78,17,FALSE)</f>
        <v>205</v>
      </c>
      <c r="R52" s="3">
        <f>VLOOKUP($A$9:$A$93,dt!$A$2:$R$78,18,FALSE)</f>
        <v>7</v>
      </c>
      <c r="S52" s="5"/>
    </row>
    <row r="53" spans="1:19" ht="20.45" customHeight="1">
      <c r="A53" s="3" t="s">
        <v>60</v>
      </c>
      <c r="B53" s="3">
        <f>VLOOKUP($A$9:$A$93,dt!$A$2:$R$78,2,FALSE)</f>
        <v>50647</v>
      </c>
      <c r="C53" s="3">
        <f>VLOOKUP($A$9:$A$93,dt!$A$2:$R$78,3,FALSE)</f>
        <v>157705</v>
      </c>
      <c r="D53" s="3">
        <f>VLOOKUP($A$9:$A$93,dt!$A$2:$R$78,4,FALSE)</f>
        <v>15457</v>
      </c>
      <c r="E53" s="3">
        <f>VLOOKUP($A$9:$A$93,dt!$A$2:$R$78,5,FALSE)</f>
        <v>1865</v>
      </c>
      <c r="F53" s="3">
        <f>VLOOKUP($A$9:$A$93,dt!$A$2:$R$78,6,FALSE)</f>
        <v>39</v>
      </c>
      <c r="G53" s="3">
        <f>VLOOKUP($A$9:$A$93,dt!$A$2:$R$78,7,FALSE)</f>
        <v>16246</v>
      </c>
      <c r="H53" s="3">
        <f>VLOOKUP($A$9:$A$93,dt!$A$2:$R$78,8,FALSE)</f>
        <v>1671</v>
      </c>
      <c r="I53" s="3">
        <f>VLOOKUP($A$9:$A$93,dt!$A$2:$R$78,9,FALSE)</f>
        <v>167071</v>
      </c>
      <c r="J53" s="3">
        <f>VLOOKUP($A$9:$A$93,dt!$A$2:$R$78,10,FALSE)</f>
        <v>2574</v>
      </c>
      <c r="K53" s="3">
        <f>VLOOKUP($A$9:$A$93,dt!$A$2:$R$78,11,FALSE)</f>
        <v>5218481</v>
      </c>
      <c r="L53" s="3">
        <f>VLOOKUP($A$9:$A$93,dt!$A$2:$R$78,12,FALSE)</f>
        <v>42667</v>
      </c>
      <c r="M53" s="3">
        <f>VLOOKUP($A$9:$A$93,dt!$A$2:$R$78,13,FALSE)</f>
        <v>36941</v>
      </c>
      <c r="N53" s="3">
        <f>VLOOKUP($A$9:$A$93,dt!$A$2:$R$78,14,FALSE)</f>
        <v>995</v>
      </c>
      <c r="O53" s="3">
        <f>VLOOKUP($A$9:$A$93,dt!$A$2:$R$78,15,FALSE)</f>
        <v>6804</v>
      </c>
      <c r="P53" s="3">
        <f>VLOOKUP($A$9:$A$93,dt!$A$2:$R$78,16,FALSE)</f>
        <v>267</v>
      </c>
      <c r="Q53" s="3">
        <f>VLOOKUP($A$9:$A$93,dt!$A$2:$R$78,17,FALSE)</f>
        <v>664</v>
      </c>
      <c r="R53" s="3">
        <f>VLOOKUP($A$9:$A$93,dt!$A$2:$R$78,18,FALSE)</f>
        <v>24</v>
      </c>
      <c r="S53" s="5"/>
    </row>
    <row r="54" spans="1:19" ht="20.45" customHeight="1">
      <c r="A54" s="3" t="s">
        <v>61</v>
      </c>
      <c r="B54" s="3">
        <f>VLOOKUP($A$9:$A$93,dt!$A$2:$R$78,2,FALSE)</f>
        <v>27740</v>
      </c>
      <c r="C54" s="3">
        <f>VLOOKUP($A$9:$A$93,dt!$A$2:$R$78,3,FALSE)</f>
        <v>50403</v>
      </c>
      <c r="D54" s="3">
        <f>VLOOKUP($A$9:$A$93,dt!$A$2:$R$78,4,FALSE)</f>
        <v>4579</v>
      </c>
      <c r="E54" s="3">
        <f>VLOOKUP($A$9:$A$93,dt!$A$2:$R$78,5,FALSE)</f>
        <v>272</v>
      </c>
      <c r="F54" s="3">
        <f>VLOOKUP($A$9:$A$93,dt!$A$2:$R$78,6,FALSE)</f>
        <v>22</v>
      </c>
      <c r="G54" s="3">
        <f>VLOOKUP($A$9:$A$93,dt!$A$2:$R$78,7,FALSE)</f>
        <v>11656</v>
      </c>
      <c r="H54" s="3">
        <f>VLOOKUP($A$9:$A$93,dt!$A$2:$R$78,8,FALSE)</f>
        <v>1162</v>
      </c>
      <c r="I54" s="3">
        <f>VLOOKUP($A$9:$A$93,dt!$A$2:$R$78,9,FALSE)</f>
        <v>35092</v>
      </c>
      <c r="J54" s="3">
        <f>VLOOKUP($A$9:$A$93,dt!$A$2:$R$78,10,FALSE)</f>
        <v>1066</v>
      </c>
      <c r="K54" s="3">
        <f>VLOOKUP($A$9:$A$93,dt!$A$2:$R$78,11,FALSE)</f>
        <v>1476808</v>
      </c>
      <c r="L54" s="3">
        <f>VLOOKUP($A$9:$A$93,dt!$A$2:$R$78,12,FALSE)</f>
        <v>25054</v>
      </c>
      <c r="M54" s="3">
        <f>VLOOKUP($A$9:$A$93,dt!$A$2:$R$78,13,FALSE)</f>
        <v>27435</v>
      </c>
      <c r="N54" s="3">
        <f>VLOOKUP($A$9:$A$93,dt!$A$2:$R$78,14,FALSE)</f>
        <v>853</v>
      </c>
      <c r="O54" s="3">
        <f>VLOOKUP($A$9:$A$93,dt!$A$2:$R$78,15,FALSE)</f>
        <v>2386</v>
      </c>
      <c r="P54" s="3">
        <f>VLOOKUP($A$9:$A$93,dt!$A$2:$R$78,16,FALSE)</f>
        <v>89</v>
      </c>
      <c r="Q54" s="3">
        <f>VLOOKUP($A$9:$A$93,dt!$A$2:$R$78,17,FALSE)</f>
        <v>79</v>
      </c>
      <c r="R54" s="3">
        <f>VLOOKUP($A$9:$A$93,dt!$A$2:$R$78,18,FALSE)</f>
        <v>5</v>
      </c>
      <c r="S54" s="5"/>
    </row>
    <row r="55" spans="1:19" ht="20.45" customHeight="1">
      <c r="A55" s="3" t="s">
        <v>62</v>
      </c>
      <c r="B55" s="3">
        <f>VLOOKUP($A$9:$A$93,dt!$A$2:$R$78,2,FALSE)</f>
        <v>47123</v>
      </c>
      <c r="C55" s="3">
        <f>VLOOKUP($A$9:$A$93,dt!$A$2:$R$78,3,FALSE)</f>
        <v>62510</v>
      </c>
      <c r="D55" s="3">
        <f>VLOOKUP($A$9:$A$93,dt!$A$2:$R$78,4,FALSE)</f>
        <v>9837</v>
      </c>
      <c r="E55" s="3">
        <f>VLOOKUP($A$9:$A$93,dt!$A$2:$R$78,5,FALSE)</f>
        <v>46</v>
      </c>
      <c r="F55" s="3">
        <f>VLOOKUP($A$9:$A$93,dt!$A$2:$R$78,6,FALSE)</f>
        <v>3</v>
      </c>
      <c r="G55" s="3">
        <f>VLOOKUP($A$9:$A$93,dt!$A$2:$R$78,7,FALSE)</f>
        <v>9801</v>
      </c>
      <c r="H55" s="3">
        <f>VLOOKUP($A$9:$A$93,dt!$A$2:$R$78,8,FALSE)</f>
        <v>1634</v>
      </c>
      <c r="I55" s="3">
        <f>VLOOKUP($A$9:$A$93,dt!$A$2:$R$78,9,FALSE)</f>
        <v>65776</v>
      </c>
      <c r="J55" s="3">
        <f>VLOOKUP($A$9:$A$93,dt!$A$2:$R$78,10,FALSE)</f>
        <v>4754</v>
      </c>
      <c r="K55" s="3">
        <f>VLOOKUP($A$9:$A$93,dt!$A$2:$R$78,11,FALSE)</f>
        <v>2073690</v>
      </c>
      <c r="L55" s="3">
        <f>VLOOKUP($A$9:$A$93,dt!$A$2:$R$78,12,FALSE)</f>
        <v>44217</v>
      </c>
      <c r="M55" s="3">
        <f>VLOOKUP($A$9:$A$93,dt!$A$2:$R$78,13,FALSE)</f>
        <v>71383</v>
      </c>
      <c r="N55" s="3">
        <f>VLOOKUP($A$9:$A$93,dt!$A$2:$R$78,14,FALSE)</f>
        <v>2621</v>
      </c>
      <c r="O55" s="3">
        <f>VLOOKUP($A$9:$A$93,dt!$A$2:$R$78,15,FALSE)</f>
        <v>2938</v>
      </c>
      <c r="P55" s="3">
        <f>VLOOKUP($A$9:$A$93,dt!$A$2:$R$78,16,FALSE)</f>
        <v>264</v>
      </c>
      <c r="Q55" s="3">
        <f>VLOOKUP($A$9:$A$93,dt!$A$2:$R$78,17,FALSE)</f>
        <v>225</v>
      </c>
      <c r="R55" s="3">
        <f>VLOOKUP($A$9:$A$93,dt!$A$2:$R$78,18,FALSE)</f>
        <v>14</v>
      </c>
      <c r="S55" s="5"/>
    </row>
    <row r="56" spans="1:19" ht="20.45" customHeight="1">
      <c r="A56" s="3" t="s">
        <v>63</v>
      </c>
      <c r="B56" s="3">
        <f>VLOOKUP($A$9:$A$93,dt!$A$2:$R$78,2,FALSE)</f>
        <v>43919</v>
      </c>
      <c r="C56" s="3">
        <f>VLOOKUP($A$9:$A$93,dt!$A$2:$R$78,3,FALSE)</f>
        <v>58678</v>
      </c>
      <c r="D56" s="3">
        <f>VLOOKUP($A$9:$A$93,dt!$A$2:$R$78,4,FALSE)</f>
        <v>6289</v>
      </c>
      <c r="E56" s="3">
        <f>VLOOKUP($A$9:$A$93,dt!$A$2:$R$78,5,FALSE)</f>
        <v>176</v>
      </c>
      <c r="F56" s="3">
        <f>VLOOKUP($A$9:$A$93,dt!$A$2:$R$78,6,FALSE)</f>
        <v>12</v>
      </c>
      <c r="G56" s="3">
        <f>VLOOKUP($A$9:$A$93,dt!$A$2:$R$78,7,FALSE)</f>
        <v>8037</v>
      </c>
      <c r="H56" s="3">
        <f>VLOOKUP($A$9:$A$93,dt!$A$2:$R$78,8,FALSE)</f>
        <v>891</v>
      </c>
      <c r="I56" s="3">
        <f>VLOOKUP($A$9:$A$93,dt!$A$2:$R$78,9,FALSE)</f>
        <v>11311</v>
      </c>
      <c r="J56" s="3">
        <f>VLOOKUP($A$9:$A$93,dt!$A$2:$R$78,10,FALSE)</f>
        <v>341</v>
      </c>
      <c r="K56" s="3">
        <f>VLOOKUP($A$9:$A$93,dt!$A$2:$R$78,11,FALSE)</f>
        <v>2378470</v>
      </c>
      <c r="L56" s="3">
        <f>VLOOKUP($A$9:$A$93,dt!$A$2:$R$78,12,FALSE)</f>
        <v>42864</v>
      </c>
      <c r="M56" s="3">
        <f>VLOOKUP($A$9:$A$93,dt!$A$2:$R$78,13,FALSE)</f>
        <v>79913</v>
      </c>
      <c r="N56" s="3">
        <f>VLOOKUP($A$9:$A$93,dt!$A$2:$R$78,14,FALSE)</f>
        <v>2125</v>
      </c>
      <c r="O56" s="3">
        <f>VLOOKUP($A$9:$A$93,dt!$A$2:$R$78,15,FALSE)</f>
        <v>2164</v>
      </c>
      <c r="P56" s="3">
        <f>VLOOKUP($A$9:$A$93,dt!$A$2:$R$78,16,FALSE)</f>
        <v>110</v>
      </c>
      <c r="Q56" s="3">
        <f>VLOOKUP($A$9:$A$93,dt!$A$2:$R$78,17,FALSE)</f>
        <v>485</v>
      </c>
      <c r="R56" s="3">
        <f>VLOOKUP($A$9:$A$93,dt!$A$2:$R$78,18,FALSE)</f>
        <v>16</v>
      </c>
      <c r="S56" s="5"/>
    </row>
    <row r="57" spans="1:19" ht="20.45" customHeight="1">
      <c r="A57" s="3" t="s">
        <v>64</v>
      </c>
      <c r="B57" s="3">
        <f>VLOOKUP($A$9:$A$93,dt!$A$2:$R$78,2,FALSE)</f>
        <v>79443</v>
      </c>
      <c r="C57" s="3">
        <f>VLOOKUP($A$9:$A$93,dt!$A$2:$R$78,3,FALSE)</f>
        <v>60105</v>
      </c>
      <c r="D57" s="3">
        <f>VLOOKUP($A$9:$A$93,dt!$A$2:$R$78,4,FALSE)</f>
        <v>7244</v>
      </c>
      <c r="E57" s="3">
        <f>VLOOKUP($A$9:$A$93,dt!$A$2:$R$78,5,FALSE)</f>
        <v>3411</v>
      </c>
      <c r="F57" s="3">
        <f>VLOOKUP($A$9:$A$93,dt!$A$2:$R$78,6,FALSE)</f>
        <v>99</v>
      </c>
      <c r="G57" s="3">
        <f>VLOOKUP($A$9:$A$93,dt!$A$2:$R$78,7,FALSE)</f>
        <v>18431</v>
      </c>
      <c r="H57" s="3">
        <f>VLOOKUP($A$9:$A$93,dt!$A$2:$R$78,8,FALSE)</f>
        <v>2196</v>
      </c>
      <c r="I57" s="3">
        <f>VLOOKUP($A$9:$A$93,dt!$A$2:$R$78,9,FALSE)</f>
        <v>80957</v>
      </c>
      <c r="J57" s="3">
        <f>VLOOKUP($A$9:$A$93,dt!$A$2:$R$78,10,FALSE)</f>
        <v>3683</v>
      </c>
      <c r="K57" s="3">
        <f>VLOOKUP($A$9:$A$93,dt!$A$2:$R$78,11,FALSE)</f>
        <v>6000151</v>
      </c>
      <c r="L57" s="3">
        <f>VLOOKUP($A$9:$A$93,dt!$A$2:$R$78,12,FALSE)</f>
        <v>76103</v>
      </c>
      <c r="M57" s="3">
        <f>VLOOKUP($A$9:$A$93,dt!$A$2:$R$78,13,FALSE)</f>
        <v>165754</v>
      </c>
      <c r="N57" s="3">
        <f>VLOOKUP($A$9:$A$93,dt!$A$2:$R$78,14,FALSE)</f>
        <v>4917</v>
      </c>
      <c r="O57" s="3">
        <f>VLOOKUP($A$9:$A$93,dt!$A$2:$R$78,15,FALSE)</f>
        <v>6151</v>
      </c>
      <c r="P57" s="3">
        <f>VLOOKUP($A$9:$A$93,dt!$A$2:$R$78,16,FALSE)</f>
        <v>318</v>
      </c>
      <c r="Q57" s="3">
        <f>VLOOKUP($A$9:$A$93,dt!$A$2:$R$78,17,FALSE)</f>
        <v>520</v>
      </c>
      <c r="R57" s="3">
        <f>VLOOKUP($A$9:$A$93,dt!$A$2:$R$78,18,FALSE)</f>
        <v>37</v>
      </c>
      <c r="S57" s="5"/>
    </row>
    <row r="58" spans="1:19" ht="20.45" customHeight="1">
      <c r="A58" s="3" t="s">
        <v>65</v>
      </c>
      <c r="B58" s="3">
        <f>VLOOKUP($A$9:$A$93,dt!$A$2:$R$78,2,FALSE)</f>
        <v>23642</v>
      </c>
      <c r="C58" s="3">
        <f>VLOOKUP($A$9:$A$93,dt!$A$2:$R$78,3,FALSE)</f>
        <v>104613</v>
      </c>
      <c r="D58" s="3">
        <f>VLOOKUP($A$9:$A$93,dt!$A$2:$R$78,4,FALSE)</f>
        <v>8695</v>
      </c>
      <c r="E58" s="3">
        <f>VLOOKUP($A$9:$A$93,dt!$A$2:$R$78,5,FALSE)</f>
        <v>0</v>
      </c>
      <c r="F58" s="3">
        <f>VLOOKUP($A$9:$A$93,dt!$A$2:$R$78,6,FALSE)</f>
        <v>0</v>
      </c>
      <c r="G58" s="3">
        <f>VLOOKUP($A$9:$A$93,dt!$A$2:$R$78,7,FALSE)</f>
        <v>55929</v>
      </c>
      <c r="H58" s="3">
        <f>VLOOKUP($A$9:$A$93,dt!$A$2:$R$78,8,FALSE)</f>
        <v>5351</v>
      </c>
      <c r="I58" s="3">
        <f>VLOOKUP($A$9:$A$93,dt!$A$2:$R$78,9,FALSE)</f>
        <v>58636</v>
      </c>
      <c r="J58" s="3">
        <f>VLOOKUP($A$9:$A$93,dt!$A$2:$R$78,10,FALSE)</f>
        <v>9495</v>
      </c>
      <c r="K58" s="3">
        <f>VLOOKUP($A$9:$A$93,dt!$A$2:$R$78,11,FALSE)</f>
        <v>972024</v>
      </c>
      <c r="L58" s="3">
        <f>VLOOKUP($A$9:$A$93,dt!$A$2:$R$78,12,FALSE)</f>
        <v>20505</v>
      </c>
      <c r="M58" s="3">
        <f>VLOOKUP($A$9:$A$93,dt!$A$2:$R$78,13,FALSE)</f>
        <v>14205</v>
      </c>
      <c r="N58" s="3">
        <f>VLOOKUP($A$9:$A$93,dt!$A$2:$R$78,14,FALSE)</f>
        <v>775</v>
      </c>
      <c r="O58" s="3">
        <f>VLOOKUP($A$9:$A$93,dt!$A$2:$R$78,15,FALSE)</f>
        <v>3071</v>
      </c>
      <c r="P58" s="3">
        <f>VLOOKUP($A$9:$A$93,dt!$A$2:$R$78,16,FALSE)</f>
        <v>291</v>
      </c>
      <c r="Q58" s="3">
        <f>VLOOKUP($A$9:$A$93,dt!$A$2:$R$78,17,FALSE)</f>
        <v>150</v>
      </c>
      <c r="R58" s="3">
        <f>VLOOKUP($A$9:$A$93,dt!$A$2:$R$78,18,FALSE)</f>
        <v>15</v>
      </c>
      <c r="S58" s="5"/>
    </row>
    <row r="59" spans="1:19" ht="20.45" customHeight="1">
      <c r="A59" s="13" t="s">
        <v>19</v>
      </c>
      <c r="B59" s="1">
        <f>SUM(B60:B68)</f>
        <v>331346</v>
      </c>
      <c r="C59" s="1">
        <f t="shared" ref="C59:R59" si="6">SUM(C60:C68)</f>
        <v>762088</v>
      </c>
      <c r="D59" s="1">
        <f t="shared" si="6"/>
        <v>54240</v>
      </c>
      <c r="E59" s="1">
        <f t="shared" si="6"/>
        <v>7016</v>
      </c>
      <c r="F59" s="1">
        <f t="shared" si="6"/>
        <v>225</v>
      </c>
      <c r="G59" s="1">
        <f t="shared" si="6"/>
        <v>175604</v>
      </c>
      <c r="H59" s="1">
        <f t="shared" si="6"/>
        <v>15727</v>
      </c>
      <c r="I59" s="1">
        <f t="shared" si="6"/>
        <v>1313002</v>
      </c>
      <c r="J59" s="1">
        <f t="shared" si="6"/>
        <v>16453</v>
      </c>
      <c r="K59" s="1">
        <f t="shared" si="6"/>
        <v>40735218</v>
      </c>
      <c r="L59" s="1">
        <f t="shared" si="6"/>
        <v>295042</v>
      </c>
      <c r="M59" s="1">
        <f t="shared" si="6"/>
        <v>4218382</v>
      </c>
      <c r="N59" s="1">
        <f t="shared" si="6"/>
        <v>22399</v>
      </c>
      <c r="O59" s="1">
        <f t="shared" si="6"/>
        <v>188759</v>
      </c>
      <c r="P59" s="1">
        <f t="shared" si="6"/>
        <v>5576</v>
      </c>
      <c r="Q59" s="1">
        <f t="shared" si="6"/>
        <v>22443</v>
      </c>
      <c r="R59" s="1">
        <f t="shared" si="6"/>
        <v>641</v>
      </c>
      <c r="S59" s="20"/>
    </row>
    <row r="60" spans="1:19" ht="20.45" customHeight="1">
      <c r="A60" s="3" t="s">
        <v>49</v>
      </c>
      <c r="B60" s="3">
        <f>VLOOKUP($A$9:$A$93,dt!$A$2:$R$78,2,FALSE)</f>
        <v>29538</v>
      </c>
      <c r="C60" s="3">
        <f>VLOOKUP($A$9:$A$93,dt!$A$2:$R$78,3,FALSE)</f>
        <v>47731</v>
      </c>
      <c r="D60" s="3">
        <f>VLOOKUP($A$9:$A$93,dt!$A$2:$R$78,4,FALSE)</f>
        <v>3715</v>
      </c>
      <c r="E60" s="3">
        <f>VLOOKUP($A$9:$A$93,dt!$A$2:$R$78,5,FALSE)</f>
        <v>0</v>
      </c>
      <c r="F60" s="3">
        <f>VLOOKUP($A$9:$A$93,dt!$A$2:$R$78,6,FALSE)</f>
        <v>0</v>
      </c>
      <c r="G60" s="3">
        <f>VLOOKUP($A$9:$A$93,dt!$A$2:$R$78,7,FALSE)</f>
        <v>26467</v>
      </c>
      <c r="H60" s="3">
        <f>VLOOKUP($A$9:$A$93,dt!$A$2:$R$78,8,FALSE)</f>
        <v>2033</v>
      </c>
      <c r="I60" s="3">
        <f>VLOOKUP($A$9:$A$93,dt!$A$2:$R$78,9,FALSE)</f>
        <v>93857</v>
      </c>
      <c r="J60" s="3">
        <f>VLOOKUP($A$9:$A$93,dt!$A$2:$R$78,10,FALSE)</f>
        <v>1165</v>
      </c>
      <c r="K60" s="3">
        <f>VLOOKUP($A$9:$A$93,dt!$A$2:$R$78,11,FALSE)</f>
        <v>4355280</v>
      </c>
      <c r="L60" s="3">
        <f>VLOOKUP($A$9:$A$93,dt!$A$2:$R$78,12,FALSE)</f>
        <v>27753</v>
      </c>
      <c r="M60" s="3">
        <f>VLOOKUP($A$9:$A$93,dt!$A$2:$R$78,13,FALSE)</f>
        <v>121747</v>
      </c>
      <c r="N60" s="3">
        <f>VLOOKUP($A$9:$A$93,dt!$A$2:$R$78,14,FALSE)</f>
        <v>656</v>
      </c>
      <c r="O60" s="3">
        <f>VLOOKUP($A$9:$A$93,dt!$A$2:$R$78,15,FALSE)</f>
        <v>2827</v>
      </c>
      <c r="P60" s="3">
        <f>VLOOKUP($A$9:$A$93,dt!$A$2:$R$78,16,FALSE)</f>
        <v>97</v>
      </c>
      <c r="Q60" s="3">
        <f>VLOOKUP($A$9:$A$93,dt!$A$2:$R$78,17,FALSE)</f>
        <v>234</v>
      </c>
      <c r="R60" s="3">
        <f>VLOOKUP($A$9:$A$93,dt!$A$2:$R$78,18,FALSE)</f>
        <v>11</v>
      </c>
      <c r="S60" s="5"/>
    </row>
    <row r="61" spans="1:19" ht="20.45" customHeight="1">
      <c r="A61" s="3" t="s">
        <v>50</v>
      </c>
      <c r="B61" s="3">
        <f>VLOOKUP($A$9:$A$93,dt!$A$2:$R$78,2,FALSE)</f>
        <v>41634</v>
      </c>
      <c r="C61" s="3">
        <f>VLOOKUP($A$9:$A$93,dt!$A$2:$R$78,3,FALSE)</f>
        <v>85214</v>
      </c>
      <c r="D61" s="3">
        <f>VLOOKUP($A$9:$A$93,dt!$A$2:$R$78,4,FALSE)</f>
        <v>4876</v>
      </c>
      <c r="E61" s="3">
        <f>VLOOKUP($A$9:$A$93,dt!$A$2:$R$78,5,FALSE)</f>
        <v>1105</v>
      </c>
      <c r="F61" s="3">
        <f>VLOOKUP($A$9:$A$93,dt!$A$2:$R$78,6,FALSE)</f>
        <v>31</v>
      </c>
      <c r="G61" s="3">
        <f>VLOOKUP($A$9:$A$93,dt!$A$2:$R$78,7,FALSE)</f>
        <v>11711</v>
      </c>
      <c r="H61" s="3">
        <f>VLOOKUP($A$9:$A$93,dt!$A$2:$R$78,8,FALSE)</f>
        <v>1039</v>
      </c>
      <c r="I61" s="3">
        <f>VLOOKUP($A$9:$A$93,dt!$A$2:$R$78,9,FALSE)</f>
        <v>256325</v>
      </c>
      <c r="J61" s="3">
        <f>VLOOKUP($A$9:$A$93,dt!$A$2:$R$78,10,FALSE)</f>
        <v>1197</v>
      </c>
      <c r="K61" s="3">
        <f>VLOOKUP($A$9:$A$93,dt!$A$2:$R$78,11,FALSE)</f>
        <v>10649106</v>
      </c>
      <c r="L61" s="3">
        <f>VLOOKUP($A$9:$A$93,dt!$A$2:$R$78,12,FALSE)</f>
        <v>37604</v>
      </c>
      <c r="M61" s="3">
        <f>VLOOKUP($A$9:$A$93,dt!$A$2:$R$78,13,FALSE)</f>
        <v>786261</v>
      </c>
      <c r="N61" s="3">
        <f>VLOOKUP($A$9:$A$93,dt!$A$2:$R$78,14,FALSE)</f>
        <v>3805</v>
      </c>
      <c r="O61" s="3">
        <f>VLOOKUP($A$9:$A$93,dt!$A$2:$R$78,15,FALSE)</f>
        <v>39643</v>
      </c>
      <c r="P61" s="3">
        <f>VLOOKUP($A$9:$A$93,dt!$A$2:$R$78,16,FALSE)</f>
        <v>1183</v>
      </c>
      <c r="Q61" s="3">
        <f>VLOOKUP($A$9:$A$93,dt!$A$2:$R$78,17,FALSE)</f>
        <v>5627</v>
      </c>
      <c r="R61" s="3">
        <f>VLOOKUP($A$9:$A$93,dt!$A$2:$R$78,18,FALSE)</f>
        <v>162</v>
      </c>
      <c r="S61" s="5"/>
    </row>
    <row r="62" spans="1:19" ht="20.45" customHeight="1">
      <c r="A62" s="3" t="s">
        <v>51</v>
      </c>
      <c r="B62" s="3">
        <f>VLOOKUP($A$9:$A$93,dt!$A$2:$R$78,2,FALSE)</f>
        <v>24455</v>
      </c>
      <c r="C62" s="3">
        <f>VLOOKUP($A$9:$A$93,dt!$A$2:$R$78,3,FALSE)</f>
        <v>15179</v>
      </c>
      <c r="D62" s="3">
        <f>VLOOKUP($A$9:$A$93,dt!$A$2:$R$78,4,FALSE)</f>
        <v>1099</v>
      </c>
      <c r="E62" s="3">
        <f>VLOOKUP($A$9:$A$93,dt!$A$2:$R$78,5,FALSE)</f>
        <v>22</v>
      </c>
      <c r="F62" s="3">
        <f>VLOOKUP($A$9:$A$93,dt!$A$2:$R$78,6,FALSE)</f>
        <v>2</v>
      </c>
      <c r="G62" s="3">
        <f>VLOOKUP($A$9:$A$93,dt!$A$2:$R$78,7,FALSE)</f>
        <v>33082</v>
      </c>
      <c r="H62" s="3">
        <f>VLOOKUP($A$9:$A$93,dt!$A$2:$R$78,8,FALSE)</f>
        <v>2971</v>
      </c>
      <c r="I62" s="3">
        <f>VLOOKUP($A$9:$A$93,dt!$A$2:$R$78,9,FALSE)</f>
        <v>52620</v>
      </c>
      <c r="J62" s="3">
        <f>VLOOKUP($A$9:$A$93,dt!$A$2:$R$78,10,FALSE)</f>
        <v>846</v>
      </c>
      <c r="K62" s="3">
        <f>VLOOKUP($A$9:$A$93,dt!$A$2:$R$78,11,FALSE)</f>
        <v>2500792</v>
      </c>
      <c r="L62" s="3">
        <f>VLOOKUP($A$9:$A$93,dt!$A$2:$R$78,12,FALSE)</f>
        <v>22387</v>
      </c>
      <c r="M62" s="3">
        <f>VLOOKUP($A$9:$A$93,dt!$A$2:$R$78,13,FALSE)</f>
        <v>224703</v>
      </c>
      <c r="N62" s="3">
        <f>VLOOKUP($A$9:$A$93,dt!$A$2:$R$78,14,FALSE)</f>
        <v>3173</v>
      </c>
      <c r="O62" s="3">
        <f>VLOOKUP($A$9:$A$93,dt!$A$2:$R$78,15,FALSE)</f>
        <v>17359</v>
      </c>
      <c r="P62" s="3">
        <f>VLOOKUP($A$9:$A$93,dt!$A$2:$R$78,16,FALSE)</f>
        <v>579</v>
      </c>
      <c r="Q62" s="3">
        <f>VLOOKUP($A$9:$A$93,dt!$A$2:$R$78,17,FALSE)</f>
        <v>2149</v>
      </c>
      <c r="R62" s="3">
        <f>VLOOKUP($A$9:$A$93,dt!$A$2:$R$78,18,FALSE)</f>
        <v>63</v>
      </c>
      <c r="S62" s="5"/>
    </row>
    <row r="63" spans="1:19" ht="20.45" customHeight="1">
      <c r="A63" s="3" t="s">
        <v>52</v>
      </c>
      <c r="B63" s="3">
        <f>VLOOKUP($A$9:$A$93,dt!$A$2:$R$78,2,FALSE)</f>
        <v>41208</v>
      </c>
      <c r="C63" s="3">
        <f>VLOOKUP($A$9:$A$93,dt!$A$2:$R$78,3,FALSE)</f>
        <v>34195</v>
      </c>
      <c r="D63" s="3">
        <f>VLOOKUP($A$9:$A$93,dt!$A$2:$R$78,4,FALSE)</f>
        <v>2455</v>
      </c>
      <c r="E63" s="3">
        <f>VLOOKUP($A$9:$A$93,dt!$A$2:$R$78,5,FALSE)</f>
        <v>190</v>
      </c>
      <c r="F63" s="3">
        <f>VLOOKUP($A$9:$A$93,dt!$A$2:$R$78,6,FALSE)</f>
        <v>8</v>
      </c>
      <c r="G63" s="3">
        <f>VLOOKUP($A$9:$A$93,dt!$A$2:$R$78,7,FALSE)</f>
        <v>12501</v>
      </c>
      <c r="H63" s="3">
        <f>VLOOKUP($A$9:$A$93,dt!$A$2:$R$78,8,FALSE)</f>
        <v>1067</v>
      </c>
      <c r="I63" s="3">
        <f>VLOOKUP($A$9:$A$93,dt!$A$2:$R$78,9,FALSE)</f>
        <v>226315</v>
      </c>
      <c r="J63" s="3">
        <f>VLOOKUP($A$9:$A$93,dt!$A$2:$R$78,10,FALSE)</f>
        <v>3147</v>
      </c>
      <c r="K63" s="3">
        <f>VLOOKUP($A$9:$A$93,dt!$A$2:$R$78,11,FALSE)</f>
        <v>3742367</v>
      </c>
      <c r="L63" s="3">
        <f>VLOOKUP($A$9:$A$93,dt!$A$2:$R$78,12,FALSE)</f>
        <v>39109</v>
      </c>
      <c r="M63" s="3">
        <f>VLOOKUP($A$9:$A$93,dt!$A$2:$R$78,13,FALSE)</f>
        <v>249432</v>
      </c>
      <c r="N63" s="3">
        <f>VLOOKUP($A$9:$A$93,dt!$A$2:$R$78,14,FALSE)</f>
        <v>2704</v>
      </c>
      <c r="O63" s="3">
        <f>VLOOKUP($A$9:$A$93,dt!$A$2:$R$78,15,FALSE)</f>
        <v>12869</v>
      </c>
      <c r="P63" s="3">
        <f>VLOOKUP($A$9:$A$93,dt!$A$2:$R$78,16,FALSE)</f>
        <v>410</v>
      </c>
      <c r="Q63" s="3">
        <f>VLOOKUP($A$9:$A$93,dt!$A$2:$R$78,17,FALSE)</f>
        <v>1295</v>
      </c>
      <c r="R63" s="3">
        <f>VLOOKUP($A$9:$A$93,dt!$A$2:$R$78,18,FALSE)</f>
        <v>29</v>
      </c>
      <c r="S63" s="5"/>
    </row>
    <row r="64" spans="1:19" ht="20.45" customHeight="1">
      <c r="A64" s="3" t="s">
        <v>53</v>
      </c>
      <c r="B64" s="3">
        <f>VLOOKUP($A$9:$A$93,dt!$A$2:$R$78,2,FALSE)</f>
        <v>36438</v>
      </c>
      <c r="C64" s="3">
        <f>VLOOKUP($A$9:$A$93,dt!$A$2:$R$78,3,FALSE)</f>
        <v>277104</v>
      </c>
      <c r="D64" s="3">
        <f>VLOOKUP($A$9:$A$93,dt!$A$2:$R$78,4,FALSE)</f>
        <v>18189</v>
      </c>
      <c r="E64" s="3">
        <f>VLOOKUP($A$9:$A$93,dt!$A$2:$R$78,5,FALSE)</f>
        <v>2</v>
      </c>
      <c r="F64" s="3">
        <f>VLOOKUP($A$9:$A$93,dt!$A$2:$R$78,6,FALSE)</f>
        <v>1</v>
      </c>
      <c r="G64" s="3">
        <f>VLOOKUP($A$9:$A$93,dt!$A$2:$R$78,7,FALSE)</f>
        <v>30919</v>
      </c>
      <c r="H64" s="3">
        <f>VLOOKUP($A$9:$A$93,dt!$A$2:$R$78,8,FALSE)</f>
        <v>2565</v>
      </c>
      <c r="I64" s="3">
        <f>VLOOKUP($A$9:$A$93,dt!$A$2:$R$78,9,FALSE)</f>
        <v>74663</v>
      </c>
      <c r="J64" s="3">
        <f>VLOOKUP($A$9:$A$93,dt!$A$2:$R$78,10,FALSE)</f>
        <v>2708</v>
      </c>
      <c r="K64" s="3">
        <f>VLOOKUP($A$9:$A$93,dt!$A$2:$R$78,11,FALSE)</f>
        <v>1564708</v>
      </c>
      <c r="L64" s="3">
        <f>VLOOKUP($A$9:$A$93,dt!$A$2:$R$78,12,FALSE)</f>
        <v>24928</v>
      </c>
      <c r="M64" s="3">
        <f>VLOOKUP($A$9:$A$93,dt!$A$2:$R$78,13,FALSE)</f>
        <v>37106</v>
      </c>
      <c r="N64" s="3">
        <f>VLOOKUP($A$9:$A$93,dt!$A$2:$R$78,14,FALSE)</f>
        <v>1781</v>
      </c>
      <c r="O64" s="3">
        <f>VLOOKUP($A$9:$A$93,dt!$A$2:$R$78,15,FALSE)</f>
        <v>18601</v>
      </c>
      <c r="P64" s="3">
        <f>VLOOKUP($A$9:$A$93,dt!$A$2:$R$78,16,FALSE)</f>
        <v>581</v>
      </c>
      <c r="Q64" s="3">
        <f>VLOOKUP($A$9:$A$93,dt!$A$2:$R$78,17,FALSE)</f>
        <v>1391</v>
      </c>
      <c r="R64" s="3">
        <f>VLOOKUP($A$9:$A$93,dt!$A$2:$R$78,18,FALSE)</f>
        <v>14</v>
      </c>
      <c r="S64" s="5"/>
    </row>
    <row r="65" spans="1:19" ht="20.45" customHeight="1">
      <c r="A65" s="3" t="s">
        <v>54</v>
      </c>
      <c r="B65" s="3">
        <f>VLOOKUP($A$9:$A$93,dt!$A$2:$R$78,2,FALSE)</f>
        <v>36246</v>
      </c>
      <c r="C65" s="3">
        <f>VLOOKUP($A$9:$A$93,dt!$A$2:$R$78,3,FALSE)</f>
        <v>138209</v>
      </c>
      <c r="D65" s="3">
        <f>VLOOKUP($A$9:$A$93,dt!$A$2:$R$78,4,FALSE)</f>
        <v>10437</v>
      </c>
      <c r="E65" s="3">
        <f>VLOOKUP($A$9:$A$93,dt!$A$2:$R$78,5,FALSE)</f>
        <v>3073</v>
      </c>
      <c r="F65" s="3">
        <f>VLOOKUP($A$9:$A$93,dt!$A$2:$R$78,6,FALSE)</f>
        <v>92</v>
      </c>
      <c r="G65" s="3">
        <f>VLOOKUP($A$9:$A$93,dt!$A$2:$R$78,7,FALSE)</f>
        <v>10156</v>
      </c>
      <c r="H65" s="3">
        <f>VLOOKUP($A$9:$A$93,dt!$A$2:$R$78,8,FALSE)</f>
        <v>1030</v>
      </c>
      <c r="I65" s="3">
        <f>VLOOKUP($A$9:$A$93,dt!$A$2:$R$78,9,FALSE)</f>
        <v>96455</v>
      </c>
      <c r="J65" s="3">
        <f>VLOOKUP($A$9:$A$93,dt!$A$2:$R$78,10,FALSE)</f>
        <v>2366</v>
      </c>
      <c r="K65" s="3">
        <f>VLOOKUP($A$9:$A$93,dt!$A$2:$R$78,11,FALSE)</f>
        <v>1421554</v>
      </c>
      <c r="L65" s="3">
        <f>VLOOKUP($A$9:$A$93,dt!$A$2:$R$78,12,FALSE)</f>
        <v>30957</v>
      </c>
      <c r="M65" s="3">
        <f>VLOOKUP($A$9:$A$93,dt!$A$2:$R$78,13,FALSE)</f>
        <v>181634</v>
      </c>
      <c r="N65" s="3">
        <f>VLOOKUP($A$9:$A$93,dt!$A$2:$R$78,14,FALSE)</f>
        <v>1384</v>
      </c>
      <c r="O65" s="3">
        <f>VLOOKUP($A$9:$A$93,dt!$A$2:$R$78,15,FALSE)</f>
        <v>13753</v>
      </c>
      <c r="P65" s="3">
        <f>VLOOKUP($A$9:$A$93,dt!$A$2:$R$78,16,FALSE)</f>
        <v>376</v>
      </c>
      <c r="Q65" s="3">
        <f>VLOOKUP($A$9:$A$93,dt!$A$2:$R$78,17,FALSE)</f>
        <v>1154</v>
      </c>
      <c r="R65" s="3">
        <f>VLOOKUP($A$9:$A$93,dt!$A$2:$R$78,18,FALSE)</f>
        <v>40</v>
      </c>
      <c r="S65" s="5"/>
    </row>
    <row r="66" spans="1:19" ht="20.45" customHeight="1">
      <c r="A66" s="3" t="s">
        <v>55</v>
      </c>
      <c r="B66" s="3">
        <f>VLOOKUP($A$9:$A$93,dt!$A$2:$R$78,2,FALSE)</f>
        <v>43731</v>
      </c>
      <c r="C66" s="3">
        <f>VLOOKUP($A$9:$A$93,dt!$A$2:$R$78,3,FALSE)</f>
        <v>63950</v>
      </c>
      <c r="D66" s="3">
        <f>VLOOKUP($A$9:$A$93,dt!$A$2:$R$78,4,FALSE)</f>
        <v>5878</v>
      </c>
      <c r="E66" s="3">
        <f>VLOOKUP($A$9:$A$93,dt!$A$2:$R$78,5,FALSE)</f>
        <v>310</v>
      </c>
      <c r="F66" s="3">
        <f>VLOOKUP($A$9:$A$93,dt!$A$2:$R$78,6,FALSE)</f>
        <v>10</v>
      </c>
      <c r="G66" s="3">
        <f>VLOOKUP($A$9:$A$93,dt!$A$2:$R$78,7,FALSE)</f>
        <v>30745</v>
      </c>
      <c r="H66" s="3">
        <f>VLOOKUP($A$9:$A$93,dt!$A$2:$R$78,8,FALSE)</f>
        <v>3157</v>
      </c>
      <c r="I66" s="3">
        <f>VLOOKUP($A$9:$A$93,dt!$A$2:$R$78,9,FALSE)</f>
        <v>321062</v>
      </c>
      <c r="J66" s="3">
        <f>VLOOKUP($A$9:$A$93,dt!$A$2:$R$78,10,FALSE)</f>
        <v>3001</v>
      </c>
      <c r="K66" s="3">
        <f>VLOOKUP($A$9:$A$93,dt!$A$2:$R$78,11,FALSE)</f>
        <v>3798817</v>
      </c>
      <c r="L66" s="3">
        <f>VLOOKUP($A$9:$A$93,dt!$A$2:$R$78,12,FALSE)</f>
        <v>38848</v>
      </c>
      <c r="M66" s="3">
        <f>VLOOKUP($A$9:$A$93,dt!$A$2:$R$78,13,FALSE)</f>
        <v>823249</v>
      </c>
      <c r="N66" s="3">
        <f>VLOOKUP($A$9:$A$93,dt!$A$2:$R$78,14,FALSE)</f>
        <v>3335</v>
      </c>
      <c r="O66" s="3">
        <f>VLOOKUP($A$9:$A$93,dt!$A$2:$R$78,15,FALSE)</f>
        <v>18721</v>
      </c>
      <c r="P66" s="3">
        <f>VLOOKUP($A$9:$A$93,dt!$A$2:$R$78,16,FALSE)</f>
        <v>511</v>
      </c>
      <c r="Q66" s="3">
        <f>VLOOKUP($A$9:$A$93,dt!$A$2:$R$78,17,FALSE)</f>
        <v>1847</v>
      </c>
      <c r="R66" s="3">
        <f>VLOOKUP($A$9:$A$93,dt!$A$2:$R$78,18,FALSE)</f>
        <v>80</v>
      </c>
      <c r="S66" s="5"/>
    </row>
    <row r="67" spans="1:19" ht="20.45" customHeight="1">
      <c r="A67" s="3" t="s">
        <v>56</v>
      </c>
      <c r="B67" s="3">
        <f>VLOOKUP($A$9:$A$93,dt!$A$2:$R$78,2,FALSE)</f>
        <v>28429</v>
      </c>
      <c r="C67" s="3">
        <f>VLOOKUP($A$9:$A$93,dt!$A$2:$R$78,3,FALSE)</f>
        <v>18108</v>
      </c>
      <c r="D67" s="3">
        <f>VLOOKUP($A$9:$A$93,dt!$A$2:$R$78,4,FALSE)</f>
        <v>1495</v>
      </c>
      <c r="E67" s="3">
        <f>VLOOKUP($A$9:$A$93,dt!$A$2:$R$78,5,FALSE)</f>
        <v>465</v>
      </c>
      <c r="F67" s="3">
        <f>VLOOKUP($A$9:$A$93,dt!$A$2:$R$78,6,FALSE)</f>
        <v>18</v>
      </c>
      <c r="G67" s="3">
        <f>VLOOKUP($A$9:$A$93,dt!$A$2:$R$78,7,FALSE)</f>
        <v>10258</v>
      </c>
      <c r="H67" s="3">
        <f>VLOOKUP($A$9:$A$93,dt!$A$2:$R$78,8,FALSE)</f>
        <v>814</v>
      </c>
      <c r="I67" s="3">
        <f>VLOOKUP($A$9:$A$93,dt!$A$2:$R$78,9,FALSE)</f>
        <v>56846</v>
      </c>
      <c r="J67" s="3">
        <f>VLOOKUP($A$9:$A$93,dt!$A$2:$R$78,10,FALSE)</f>
        <v>1101</v>
      </c>
      <c r="K67" s="3">
        <f>VLOOKUP($A$9:$A$93,dt!$A$2:$R$78,11,FALSE)</f>
        <v>4195863</v>
      </c>
      <c r="L67" s="3">
        <f>VLOOKUP($A$9:$A$93,dt!$A$2:$R$78,12,FALSE)</f>
        <v>26814</v>
      </c>
      <c r="M67" s="3">
        <f>VLOOKUP($A$9:$A$93,dt!$A$2:$R$78,13,FALSE)</f>
        <v>923332</v>
      </c>
      <c r="N67" s="3">
        <f>VLOOKUP($A$9:$A$93,dt!$A$2:$R$78,14,FALSE)</f>
        <v>2379</v>
      </c>
      <c r="O67" s="3">
        <f>VLOOKUP($A$9:$A$93,dt!$A$2:$R$78,15,FALSE)</f>
        <v>11102</v>
      </c>
      <c r="P67" s="3">
        <f>VLOOKUP($A$9:$A$93,dt!$A$2:$R$78,16,FALSE)</f>
        <v>372</v>
      </c>
      <c r="Q67" s="3">
        <f>VLOOKUP($A$9:$A$93,dt!$A$2:$R$78,17,FALSE)</f>
        <v>1409</v>
      </c>
      <c r="R67" s="3">
        <f>VLOOKUP($A$9:$A$93,dt!$A$2:$R$78,18,FALSE)</f>
        <v>44</v>
      </c>
      <c r="S67" s="5"/>
    </row>
    <row r="68" spans="1:19" ht="20.45" customHeight="1">
      <c r="A68" s="3" t="s">
        <v>57</v>
      </c>
      <c r="B68" s="3">
        <f>VLOOKUP($A$9:$A$93,dt!$A$2:$R$78,2,FALSE)</f>
        <v>49667</v>
      </c>
      <c r="C68" s="3">
        <f>VLOOKUP($A$9:$A$93,dt!$A$2:$R$78,3,FALSE)</f>
        <v>82398</v>
      </c>
      <c r="D68" s="3">
        <f>VLOOKUP($A$9:$A$93,dt!$A$2:$R$78,4,FALSE)</f>
        <v>6096</v>
      </c>
      <c r="E68" s="3">
        <f>VLOOKUP($A$9:$A$93,dt!$A$2:$R$78,5,FALSE)</f>
        <v>1849</v>
      </c>
      <c r="F68" s="3">
        <f>VLOOKUP($A$9:$A$93,dt!$A$2:$R$78,6,FALSE)</f>
        <v>63</v>
      </c>
      <c r="G68" s="3">
        <f>VLOOKUP($A$9:$A$93,dt!$A$2:$R$78,7,FALSE)</f>
        <v>9765</v>
      </c>
      <c r="H68" s="3">
        <f>VLOOKUP($A$9:$A$93,dt!$A$2:$R$78,8,FALSE)</f>
        <v>1051</v>
      </c>
      <c r="I68" s="3">
        <f>VLOOKUP($A$9:$A$93,dt!$A$2:$R$78,9,FALSE)</f>
        <v>134859</v>
      </c>
      <c r="J68" s="3">
        <f>VLOOKUP($A$9:$A$93,dt!$A$2:$R$78,10,FALSE)</f>
        <v>922</v>
      </c>
      <c r="K68" s="3">
        <f>VLOOKUP($A$9:$A$93,dt!$A$2:$R$78,11,FALSE)</f>
        <v>8506731</v>
      </c>
      <c r="L68" s="3">
        <f>VLOOKUP($A$9:$A$93,dt!$A$2:$R$78,12,FALSE)</f>
        <v>46642</v>
      </c>
      <c r="M68" s="3">
        <f>VLOOKUP($A$9:$A$93,dt!$A$2:$R$78,13,FALSE)</f>
        <v>870918</v>
      </c>
      <c r="N68" s="3">
        <f>VLOOKUP($A$9:$A$93,dt!$A$2:$R$78,14,FALSE)</f>
        <v>3182</v>
      </c>
      <c r="O68" s="3">
        <f>VLOOKUP($A$9:$A$93,dt!$A$2:$R$78,15,FALSE)</f>
        <v>53884</v>
      </c>
      <c r="P68" s="3">
        <f>VLOOKUP($A$9:$A$93,dt!$A$2:$R$78,16,FALSE)</f>
        <v>1467</v>
      </c>
      <c r="Q68" s="3">
        <f>VLOOKUP($A$9:$A$93,dt!$A$2:$R$78,17,FALSE)</f>
        <v>7337</v>
      </c>
      <c r="R68" s="3">
        <f>VLOOKUP($A$9:$A$93,dt!$A$2:$R$78,18,FALSE)</f>
        <v>198</v>
      </c>
      <c r="S68" s="5"/>
    </row>
    <row r="69" spans="1:19" ht="20.45" customHeight="1">
      <c r="A69" s="13" t="s">
        <v>20</v>
      </c>
      <c r="B69" s="1">
        <f>SUM(B70:B77)</f>
        <v>158488</v>
      </c>
      <c r="C69" s="1">
        <f t="shared" ref="C69:R69" si="7">SUM(C70:C77)</f>
        <v>1195923</v>
      </c>
      <c r="D69" s="1">
        <f t="shared" si="7"/>
        <v>65832</v>
      </c>
      <c r="E69" s="1">
        <f t="shared" si="7"/>
        <v>153571</v>
      </c>
      <c r="F69" s="1">
        <f t="shared" si="7"/>
        <v>5371</v>
      </c>
      <c r="G69" s="1">
        <f t="shared" si="7"/>
        <v>21895</v>
      </c>
      <c r="H69" s="1">
        <f t="shared" si="7"/>
        <v>1979</v>
      </c>
      <c r="I69" s="1">
        <f t="shared" si="7"/>
        <v>2825408</v>
      </c>
      <c r="J69" s="1">
        <f t="shared" si="7"/>
        <v>6985</v>
      </c>
      <c r="K69" s="1">
        <f t="shared" si="7"/>
        <v>81547182</v>
      </c>
      <c r="L69" s="1">
        <f t="shared" si="7"/>
        <v>108595</v>
      </c>
      <c r="M69" s="1">
        <f t="shared" si="7"/>
        <v>7205716</v>
      </c>
      <c r="N69" s="1">
        <f t="shared" si="7"/>
        <v>10564</v>
      </c>
      <c r="O69" s="1">
        <f t="shared" si="7"/>
        <v>319549</v>
      </c>
      <c r="P69" s="1">
        <f t="shared" si="7"/>
        <v>8347</v>
      </c>
      <c r="Q69" s="1">
        <f t="shared" si="7"/>
        <v>47655</v>
      </c>
      <c r="R69" s="1">
        <f t="shared" si="7"/>
        <v>834</v>
      </c>
      <c r="S69" s="20"/>
    </row>
    <row r="70" spans="1:19" ht="20.45" customHeight="1">
      <c r="A70" s="3" t="s">
        <v>41</v>
      </c>
      <c r="B70" s="3">
        <f>VLOOKUP($A$9:$A$93,dt!$A$2:$R$78,2,FALSE)</f>
        <v>23903</v>
      </c>
      <c r="C70" s="3">
        <f>VLOOKUP($A$9:$A$93,dt!$A$2:$R$78,3,FALSE)</f>
        <v>113571</v>
      </c>
      <c r="D70" s="3">
        <f>VLOOKUP($A$9:$A$93,dt!$A$2:$R$78,4,FALSE)</f>
        <v>9169</v>
      </c>
      <c r="E70" s="3">
        <f>VLOOKUP($A$9:$A$93,dt!$A$2:$R$78,5,FALSE)</f>
        <v>47287</v>
      </c>
      <c r="F70" s="3">
        <f>VLOOKUP($A$9:$A$93,dt!$A$2:$R$78,6,FALSE)</f>
        <v>2199</v>
      </c>
      <c r="G70" s="3">
        <f>VLOOKUP($A$9:$A$93,dt!$A$2:$R$78,7,FALSE)</f>
        <v>1072</v>
      </c>
      <c r="H70" s="3">
        <f>VLOOKUP($A$9:$A$93,dt!$A$2:$R$78,8,FALSE)</f>
        <v>101</v>
      </c>
      <c r="I70" s="3">
        <f>VLOOKUP($A$9:$A$93,dt!$A$2:$R$78,9,FALSE)</f>
        <v>1212674</v>
      </c>
      <c r="J70" s="3">
        <f>VLOOKUP($A$9:$A$93,dt!$A$2:$R$78,10,FALSE)</f>
        <v>723</v>
      </c>
      <c r="K70" s="3">
        <f>VLOOKUP($A$9:$A$93,dt!$A$2:$R$78,11,FALSE)</f>
        <v>13132826</v>
      </c>
      <c r="L70" s="3">
        <f>VLOOKUP($A$9:$A$93,dt!$A$2:$R$78,12,FALSE)</f>
        <v>16643</v>
      </c>
      <c r="M70" s="3">
        <f>VLOOKUP($A$9:$A$93,dt!$A$2:$R$78,13,FALSE)</f>
        <v>505585</v>
      </c>
      <c r="N70" s="3">
        <f>VLOOKUP($A$9:$A$93,dt!$A$2:$R$78,14,FALSE)</f>
        <v>1124</v>
      </c>
      <c r="O70" s="3">
        <f>VLOOKUP($A$9:$A$93,dt!$A$2:$R$78,15,FALSE)</f>
        <v>23421</v>
      </c>
      <c r="P70" s="3">
        <f>VLOOKUP($A$9:$A$93,dt!$A$2:$R$78,16,FALSE)</f>
        <v>776</v>
      </c>
      <c r="Q70" s="3">
        <f>VLOOKUP($A$9:$A$93,dt!$A$2:$R$78,17,FALSE)</f>
        <v>1650</v>
      </c>
      <c r="R70" s="3">
        <f>VLOOKUP($A$9:$A$93,dt!$A$2:$R$78,18,FALSE)</f>
        <v>66</v>
      </c>
      <c r="S70" s="5"/>
    </row>
    <row r="71" spans="1:19" ht="20.45" customHeight="1">
      <c r="A71" s="3" t="s">
        <v>42</v>
      </c>
      <c r="B71" s="3">
        <f>VLOOKUP($A$9:$A$93,dt!$A$2:$R$78,2,FALSE)</f>
        <v>36381</v>
      </c>
      <c r="C71" s="3">
        <f>VLOOKUP($A$9:$A$93,dt!$A$2:$R$78,3,FALSE)</f>
        <v>360441</v>
      </c>
      <c r="D71" s="3">
        <f>VLOOKUP($A$9:$A$93,dt!$A$2:$R$78,4,FALSE)</f>
        <v>14720</v>
      </c>
      <c r="E71" s="3">
        <f>VLOOKUP($A$9:$A$93,dt!$A$2:$R$78,5,FALSE)</f>
        <v>32658</v>
      </c>
      <c r="F71" s="3">
        <f>VLOOKUP($A$9:$A$93,dt!$A$2:$R$78,6,FALSE)</f>
        <v>1151</v>
      </c>
      <c r="G71" s="3">
        <f>VLOOKUP($A$9:$A$93,dt!$A$2:$R$78,7,FALSE)</f>
        <v>13029</v>
      </c>
      <c r="H71" s="3">
        <f>VLOOKUP($A$9:$A$93,dt!$A$2:$R$78,8,FALSE)</f>
        <v>989</v>
      </c>
      <c r="I71" s="3">
        <f>VLOOKUP($A$9:$A$93,dt!$A$2:$R$78,9,FALSE)</f>
        <v>760571</v>
      </c>
      <c r="J71" s="3">
        <f>VLOOKUP($A$9:$A$93,dt!$A$2:$R$78,10,FALSE)</f>
        <v>1646</v>
      </c>
      <c r="K71" s="3">
        <f>VLOOKUP($A$9:$A$93,dt!$A$2:$R$78,11,FALSE)</f>
        <v>37114275</v>
      </c>
      <c r="L71" s="3">
        <f>VLOOKUP($A$9:$A$93,dt!$A$2:$R$78,12,FALSE)</f>
        <v>24986</v>
      </c>
      <c r="M71" s="3">
        <f>VLOOKUP($A$9:$A$93,dt!$A$2:$R$78,13,FALSE)</f>
        <v>724916</v>
      </c>
      <c r="N71" s="3">
        <f>VLOOKUP($A$9:$A$93,dt!$A$2:$R$78,14,FALSE)</f>
        <v>1937</v>
      </c>
      <c r="O71" s="3">
        <f>VLOOKUP($A$9:$A$93,dt!$A$2:$R$78,15,FALSE)</f>
        <v>135260</v>
      </c>
      <c r="P71" s="3">
        <f>VLOOKUP($A$9:$A$93,dt!$A$2:$R$78,16,FALSE)</f>
        <v>3484</v>
      </c>
      <c r="Q71" s="3">
        <f>VLOOKUP($A$9:$A$93,dt!$A$2:$R$78,17,FALSE)</f>
        <v>33191</v>
      </c>
      <c r="R71" s="3">
        <f>VLOOKUP($A$9:$A$93,dt!$A$2:$R$78,18,FALSE)</f>
        <v>446</v>
      </c>
      <c r="S71" s="5"/>
    </row>
    <row r="72" spans="1:19" ht="20.45" customHeight="1">
      <c r="A72" s="3" t="s">
        <v>43</v>
      </c>
      <c r="B72" s="3">
        <f>VLOOKUP($A$9:$A$93,dt!$A$2:$R$78,2,FALSE)</f>
        <v>33701</v>
      </c>
      <c r="C72" s="3">
        <f>VLOOKUP($A$9:$A$93,dt!$A$2:$R$78,3,FALSE)</f>
        <v>220590</v>
      </c>
      <c r="D72" s="3">
        <f>VLOOKUP($A$9:$A$93,dt!$A$2:$R$78,4,FALSE)</f>
        <v>8928</v>
      </c>
      <c r="E72" s="3">
        <f>VLOOKUP($A$9:$A$93,dt!$A$2:$R$78,5,FALSE)</f>
        <v>1510</v>
      </c>
      <c r="F72" s="3">
        <f>VLOOKUP($A$9:$A$93,dt!$A$2:$R$78,6,FALSE)</f>
        <v>23</v>
      </c>
      <c r="G72" s="3">
        <f>VLOOKUP($A$9:$A$93,dt!$A$2:$R$78,7,FALSE)</f>
        <v>5468</v>
      </c>
      <c r="H72" s="3">
        <f>VLOOKUP($A$9:$A$93,dt!$A$2:$R$78,8,FALSE)</f>
        <v>558</v>
      </c>
      <c r="I72" s="3">
        <f>VLOOKUP($A$9:$A$93,dt!$A$2:$R$78,9,FALSE)</f>
        <v>514696</v>
      </c>
      <c r="J72" s="3">
        <f>VLOOKUP($A$9:$A$93,dt!$A$2:$R$78,10,FALSE)</f>
        <v>1745</v>
      </c>
      <c r="K72" s="3">
        <f>VLOOKUP($A$9:$A$93,dt!$A$2:$R$78,11,FALSE)</f>
        <v>17973887</v>
      </c>
      <c r="L72" s="3">
        <f>VLOOKUP($A$9:$A$93,dt!$A$2:$R$78,12,FALSE)</f>
        <v>26081</v>
      </c>
      <c r="M72" s="3">
        <f>VLOOKUP($A$9:$A$93,dt!$A$2:$R$78,13,FALSE)</f>
        <v>3467437</v>
      </c>
      <c r="N72" s="3">
        <f>VLOOKUP($A$9:$A$93,dt!$A$2:$R$78,14,FALSE)</f>
        <v>3634</v>
      </c>
      <c r="O72" s="3">
        <f>VLOOKUP($A$9:$A$93,dt!$A$2:$R$78,15,FALSE)</f>
        <v>58493</v>
      </c>
      <c r="P72" s="3">
        <f>VLOOKUP($A$9:$A$93,dt!$A$2:$R$78,16,FALSE)</f>
        <v>1701</v>
      </c>
      <c r="Q72" s="3">
        <f>VLOOKUP($A$9:$A$93,dt!$A$2:$R$78,17,FALSE)</f>
        <v>6589</v>
      </c>
      <c r="R72" s="3">
        <f>VLOOKUP($A$9:$A$93,dt!$A$2:$R$78,18,FALSE)</f>
        <v>174</v>
      </c>
      <c r="S72" s="5"/>
    </row>
    <row r="73" spans="1:19" ht="20.45" customHeight="1">
      <c r="A73" s="3" t="s">
        <v>44</v>
      </c>
      <c r="B73" s="3">
        <f>VLOOKUP($A$9:$A$93,dt!$A$2:$R$78,2,FALSE)</f>
        <v>14019</v>
      </c>
      <c r="C73" s="3">
        <f>VLOOKUP($A$9:$A$93,dt!$A$2:$R$78,3,FALSE)</f>
        <v>45992</v>
      </c>
      <c r="D73" s="3">
        <f>VLOOKUP($A$9:$A$93,dt!$A$2:$R$78,4,FALSE)</f>
        <v>2360</v>
      </c>
      <c r="E73" s="3">
        <f>VLOOKUP($A$9:$A$93,dt!$A$2:$R$78,5,FALSE)</f>
        <v>24482</v>
      </c>
      <c r="F73" s="3">
        <f>VLOOKUP($A$9:$A$93,dt!$A$2:$R$78,6,FALSE)</f>
        <v>770</v>
      </c>
      <c r="G73" s="3">
        <f>VLOOKUP($A$9:$A$93,dt!$A$2:$R$78,7,FALSE)</f>
        <v>434</v>
      </c>
      <c r="H73" s="3">
        <f>VLOOKUP($A$9:$A$93,dt!$A$2:$R$78,8,FALSE)</f>
        <v>51</v>
      </c>
      <c r="I73" s="3">
        <f>VLOOKUP($A$9:$A$93,dt!$A$2:$R$78,9,FALSE)</f>
        <v>84052</v>
      </c>
      <c r="J73" s="3">
        <f>VLOOKUP($A$9:$A$93,dt!$A$2:$R$78,10,FALSE)</f>
        <v>74</v>
      </c>
      <c r="K73" s="3">
        <f>VLOOKUP($A$9:$A$93,dt!$A$2:$R$78,11,FALSE)</f>
        <v>7800882</v>
      </c>
      <c r="L73" s="3">
        <f>VLOOKUP($A$9:$A$93,dt!$A$2:$R$78,12,FALSE)</f>
        <v>11421</v>
      </c>
      <c r="M73" s="3">
        <f>VLOOKUP($A$9:$A$93,dt!$A$2:$R$78,13,FALSE)</f>
        <v>1936823</v>
      </c>
      <c r="N73" s="3">
        <f>VLOOKUP($A$9:$A$93,dt!$A$2:$R$78,14,FALSE)</f>
        <v>1244</v>
      </c>
      <c r="O73" s="3">
        <f>VLOOKUP($A$9:$A$93,dt!$A$2:$R$78,15,FALSE)</f>
        <v>13998</v>
      </c>
      <c r="P73" s="3">
        <f>VLOOKUP($A$9:$A$93,dt!$A$2:$R$78,16,FALSE)</f>
        <v>323</v>
      </c>
      <c r="Q73" s="3">
        <f>VLOOKUP($A$9:$A$93,dt!$A$2:$R$78,17,FALSE)</f>
        <v>2809</v>
      </c>
      <c r="R73" s="3">
        <f>VLOOKUP($A$9:$A$93,dt!$A$2:$R$78,18,FALSE)</f>
        <v>65</v>
      </c>
      <c r="S73" s="5"/>
    </row>
    <row r="74" spans="1:19" ht="20.45" customHeight="1">
      <c r="A74" s="3" t="s">
        <v>45</v>
      </c>
      <c r="B74" s="3">
        <f>VLOOKUP($A$9:$A$93,dt!$A$2:$R$78,2,FALSE)</f>
        <v>2873</v>
      </c>
      <c r="C74" s="3">
        <f>VLOOKUP($A$9:$A$93,dt!$A$2:$R$78,3,FALSE)</f>
        <v>998</v>
      </c>
      <c r="D74" s="3">
        <f>VLOOKUP($A$9:$A$93,dt!$A$2:$R$78,4,FALSE)</f>
        <v>71</v>
      </c>
      <c r="E74" s="3">
        <f>VLOOKUP($A$9:$A$93,dt!$A$2:$R$78,5,FALSE)</f>
        <v>0</v>
      </c>
      <c r="F74" s="3">
        <f>VLOOKUP($A$9:$A$93,dt!$A$2:$R$78,6,FALSE)</f>
        <v>0</v>
      </c>
      <c r="G74" s="3">
        <f>VLOOKUP($A$9:$A$93,dt!$A$2:$R$78,7,FALSE)</f>
        <v>61</v>
      </c>
      <c r="H74" s="3">
        <f>VLOOKUP($A$9:$A$93,dt!$A$2:$R$78,8,FALSE)</f>
        <v>10</v>
      </c>
      <c r="I74" s="3">
        <f>VLOOKUP($A$9:$A$93,dt!$A$2:$R$78,9,FALSE)</f>
        <v>40</v>
      </c>
      <c r="J74" s="3">
        <f>VLOOKUP($A$9:$A$93,dt!$A$2:$R$78,10,FALSE)</f>
        <v>1</v>
      </c>
      <c r="K74" s="3">
        <f>VLOOKUP($A$9:$A$93,dt!$A$2:$R$78,11,FALSE)</f>
        <v>148199</v>
      </c>
      <c r="L74" s="3">
        <f>VLOOKUP($A$9:$A$93,dt!$A$2:$R$78,12,FALSE)</f>
        <v>2595</v>
      </c>
      <c r="M74" s="3">
        <f>VLOOKUP($A$9:$A$93,dt!$A$2:$R$78,13,FALSE)</f>
        <v>10039</v>
      </c>
      <c r="N74" s="3">
        <f>VLOOKUP($A$9:$A$93,dt!$A$2:$R$78,14,FALSE)</f>
        <v>245</v>
      </c>
      <c r="O74" s="3">
        <f>VLOOKUP($A$9:$A$93,dt!$A$2:$R$78,15,FALSE)</f>
        <v>498</v>
      </c>
      <c r="P74" s="3">
        <f>VLOOKUP($A$9:$A$93,dt!$A$2:$R$78,16,FALSE)</f>
        <v>25</v>
      </c>
      <c r="Q74" s="3">
        <f>VLOOKUP($A$9:$A$93,dt!$A$2:$R$78,17,FALSE)</f>
        <v>3</v>
      </c>
      <c r="R74" s="3">
        <f>VLOOKUP($A$9:$A$93,dt!$A$2:$R$78,18,FALSE)</f>
        <v>1</v>
      </c>
      <c r="S74" s="5"/>
    </row>
    <row r="75" spans="1:19" ht="20.45" customHeight="1">
      <c r="A75" s="3" t="s">
        <v>46</v>
      </c>
      <c r="B75" s="3">
        <f>VLOOKUP($A$9:$A$93,dt!$A$2:$R$78,2,FALSE)</f>
        <v>2189</v>
      </c>
      <c r="C75" s="3">
        <f>VLOOKUP($A$9:$A$93,dt!$A$2:$R$78,3,FALSE)</f>
        <v>1227</v>
      </c>
      <c r="D75" s="3">
        <f>VLOOKUP($A$9:$A$93,dt!$A$2:$R$78,4,FALSE)</f>
        <v>115</v>
      </c>
      <c r="E75" s="3">
        <f>VLOOKUP($A$9:$A$93,dt!$A$2:$R$78,5,FALSE)</f>
        <v>0</v>
      </c>
      <c r="F75" s="3">
        <f>VLOOKUP($A$9:$A$93,dt!$A$2:$R$78,6,FALSE)</f>
        <v>0</v>
      </c>
      <c r="G75" s="3">
        <f>VLOOKUP($A$9:$A$93,dt!$A$2:$R$78,7,FALSE)</f>
        <v>12</v>
      </c>
      <c r="H75" s="3">
        <f>VLOOKUP($A$9:$A$93,dt!$A$2:$R$78,8,FALSE)</f>
        <v>4</v>
      </c>
      <c r="I75" s="3">
        <f>VLOOKUP($A$9:$A$93,dt!$A$2:$R$78,9,FALSE)</f>
        <v>715</v>
      </c>
      <c r="J75" s="3">
        <f>VLOOKUP($A$9:$A$93,dt!$A$2:$R$78,10,FALSE)</f>
        <v>5</v>
      </c>
      <c r="K75" s="3">
        <f>VLOOKUP($A$9:$A$93,dt!$A$2:$R$78,11,FALSE)</f>
        <v>70535</v>
      </c>
      <c r="L75" s="3">
        <f>VLOOKUP($A$9:$A$93,dt!$A$2:$R$78,12,FALSE)</f>
        <v>1872</v>
      </c>
      <c r="M75" s="3">
        <f>VLOOKUP($A$9:$A$93,dt!$A$2:$R$78,13,FALSE)</f>
        <v>4893</v>
      </c>
      <c r="N75" s="3">
        <f>VLOOKUP($A$9:$A$93,dt!$A$2:$R$78,14,FALSE)</f>
        <v>249</v>
      </c>
      <c r="O75" s="3">
        <f>VLOOKUP($A$9:$A$93,dt!$A$2:$R$78,15,FALSE)</f>
        <v>251</v>
      </c>
      <c r="P75" s="3">
        <f>VLOOKUP($A$9:$A$93,dt!$A$2:$R$78,16,FALSE)</f>
        <v>14</v>
      </c>
      <c r="Q75" s="3">
        <f>VLOOKUP($A$9:$A$93,dt!$A$2:$R$78,17,FALSE)</f>
        <v>12</v>
      </c>
      <c r="R75" s="3">
        <f>VLOOKUP($A$9:$A$93,dt!$A$2:$R$78,18,FALSE)</f>
        <v>1</v>
      </c>
      <c r="S75" s="5"/>
    </row>
    <row r="76" spans="1:19" ht="20.45" customHeight="1">
      <c r="A76" s="3" t="s">
        <v>47</v>
      </c>
      <c r="B76" s="3">
        <f>VLOOKUP($A$9:$A$93,dt!$A$2:$R$78,2,FALSE)</f>
        <v>20058</v>
      </c>
      <c r="C76" s="3">
        <f>VLOOKUP($A$9:$A$93,dt!$A$2:$R$78,3,FALSE)</f>
        <v>248376</v>
      </c>
      <c r="D76" s="3">
        <f>VLOOKUP($A$9:$A$93,dt!$A$2:$R$78,4,FALSE)</f>
        <v>14616</v>
      </c>
      <c r="E76" s="3">
        <f>VLOOKUP($A$9:$A$93,dt!$A$2:$R$78,5,FALSE)</f>
        <v>14841</v>
      </c>
      <c r="F76" s="3">
        <f>VLOOKUP($A$9:$A$93,dt!$A$2:$R$78,6,FALSE)</f>
        <v>429</v>
      </c>
      <c r="G76" s="3">
        <f>VLOOKUP($A$9:$A$93,dt!$A$2:$R$78,7,FALSE)</f>
        <v>871</v>
      </c>
      <c r="H76" s="3">
        <f>VLOOKUP($A$9:$A$93,dt!$A$2:$R$78,8,FALSE)</f>
        <v>132</v>
      </c>
      <c r="I76" s="3">
        <f>VLOOKUP($A$9:$A$93,dt!$A$2:$R$78,9,FALSE)</f>
        <v>125392</v>
      </c>
      <c r="J76" s="3">
        <f>VLOOKUP($A$9:$A$93,dt!$A$2:$R$78,10,FALSE)</f>
        <v>1146</v>
      </c>
      <c r="K76" s="3">
        <f>VLOOKUP($A$9:$A$93,dt!$A$2:$R$78,11,FALSE)</f>
        <v>3125740</v>
      </c>
      <c r="L76" s="3">
        <f>VLOOKUP($A$9:$A$93,dt!$A$2:$R$78,12,FALSE)</f>
        <v>10577</v>
      </c>
      <c r="M76" s="3">
        <f>VLOOKUP($A$9:$A$93,dt!$A$2:$R$78,13,FALSE)</f>
        <v>488599</v>
      </c>
      <c r="N76" s="3">
        <f>VLOOKUP($A$9:$A$93,dt!$A$2:$R$78,14,FALSE)</f>
        <v>1054</v>
      </c>
      <c r="O76" s="3">
        <f>VLOOKUP($A$9:$A$93,dt!$A$2:$R$78,15,FALSE)</f>
        <v>39547</v>
      </c>
      <c r="P76" s="3">
        <f>VLOOKUP($A$9:$A$93,dt!$A$2:$R$78,16,FALSE)</f>
        <v>855</v>
      </c>
      <c r="Q76" s="3">
        <f>VLOOKUP($A$9:$A$93,dt!$A$2:$R$78,17,FALSE)</f>
        <v>1273</v>
      </c>
      <c r="R76" s="3">
        <f>VLOOKUP($A$9:$A$93,dt!$A$2:$R$78,18,FALSE)</f>
        <v>40</v>
      </c>
      <c r="S76" s="5"/>
    </row>
    <row r="77" spans="1:19" ht="20.45" customHeight="1">
      <c r="A77" s="3" t="s">
        <v>48</v>
      </c>
      <c r="B77" s="3">
        <f>VLOOKUP($A$9:$A$93,dt!$A$2:$R$78,2,FALSE)</f>
        <v>25364</v>
      </c>
      <c r="C77" s="3">
        <f>VLOOKUP($A$9:$A$93,dt!$A$2:$R$78,3,FALSE)</f>
        <v>204728</v>
      </c>
      <c r="D77" s="3">
        <f>VLOOKUP($A$9:$A$93,dt!$A$2:$R$78,4,FALSE)</f>
        <v>15853</v>
      </c>
      <c r="E77" s="3">
        <f>VLOOKUP($A$9:$A$93,dt!$A$2:$R$78,5,FALSE)</f>
        <v>32793</v>
      </c>
      <c r="F77" s="3">
        <f>VLOOKUP($A$9:$A$93,dt!$A$2:$R$78,6,FALSE)</f>
        <v>799</v>
      </c>
      <c r="G77" s="3">
        <f>VLOOKUP($A$9:$A$93,dt!$A$2:$R$78,7,FALSE)</f>
        <v>948</v>
      </c>
      <c r="H77" s="3">
        <f>VLOOKUP($A$9:$A$93,dt!$A$2:$R$78,8,FALSE)</f>
        <v>134</v>
      </c>
      <c r="I77" s="3">
        <f>VLOOKUP($A$9:$A$93,dt!$A$2:$R$78,9,FALSE)</f>
        <v>127268</v>
      </c>
      <c r="J77" s="3">
        <f>VLOOKUP($A$9:$A$93,dt!$A$2:$R$78,10,FALSE)</f>
        <v>1645</v>
      </c>
      <c r="K77" s="3">
        <f>VLOOKUP($A$9:$A$93,dt!$A$2:$R$78,11,FALSE)</f>
        <v>2180838</v>
      </c>
      <c r="L77" s="3">
        <f>VLOOKUP($A$9:$A$93,dt!$A$2:$R$78,12,FALSE)</f>
        <v>14420</v>
      </c>
      <c r="M77" s="3">
        <f>VLOOKUP($A$9:$A$93,dt!$A$2:$R$78,13,FALSE)</f>
        <v>67424</v>
      </c>
      <c r="N77" s="3">
        <f>VLOOKUP($A$9:$A$93,dt!$A$2:$R$78,14,FALSE)</f>
        <v>1077</v>
      </c>
      <c r="O77" s="3">
        <f>VLOOKUP($A$9:$A$93,dt!$A$2:$R$78,15,FALSE)</f>
        <v>48081</v>
      </c>
      <c r="P77" s="3">
        <f>VLOOKUP($A$9:$A$93,dt!$A$2:$R$78,16,FALSE)</f>
        <v>1169</v>
      </c>
      <c r="Q77" s="3">
        <f>VLOOKUP($A$9:$A$93,dt!$A$2:$R$78,17,FALSE)</f>
        <v>2128</v>
      </c>
      <c r="R77" s="3">
        <f>VLOOKUP($A$9:$A$93,dt!$A$2:$R$78,18,FALSE)</f>
        <v>41</v>
      </c>
      <c r="S77" s="5"/>
    </row>
    <row r="78" spans="1:19" ht="20.45" customHeight="1">
      <c r="A78" s="13" t="s">
        <v>21</v>
      </c>
      <c r="B78" s="1">
        <f>SUM(B79:B87)</f>
        <v>301499</v>
      </c>
      <c r="C78" s="1">
        <f t="shared" ref="C78:R78" si="8">SUM(C79:C87)</f>
        <v>704106</v>
      </c>
      <c r="D78" s="1">
        <f t="shared" si="8"/>
        <v>121327</v>
      </c>
      <c r="E78" s="1">
        <f t="shared" si="8"/>
        <v>5617</v>
      </c>
      <c r="F78" s="1">
        <f t="shared" si="8"/>
        <v>182</v>
      </c>
      <c r="G78" s="1">
        <f t="shared" si="8"/>
        <v>16000</v>
      </c>
      <c r="H78" s="1">
        <f t="shared" si="8"/>
        <v>1832</v>
      </c>
      <c r="I78" s="1">
        <f t="shared" si="8"/>
        <v>1355427</v>
      </c>
      <c r="J78" s="1">
        <f t="shared" si="8"/>
        <v>13780</v>
      </c>
      <c r="K78" s="1">
        <f t="shared" si="8"/>
        <v>29892573</v>
      </c>
      <c r="L78" s="1">
        <f t="shared" si="8"/>
        <v>240885</v>
      </c>
      <c r="M78" s="1">
        <f t="shared" si="8"/>
        <v>1841622</v>
      </c>
      <c r="N78" s="1">
        <f t="shared" si="8"/>
        <v>31945</v>
      </c>
      <c r="O78" s="1">
        <f t="shared" si="8"/>
        <v>186548</v>
      </c>
      <c r="P78" s="1">
        <f t="shared" si="8"/>
        <v>9504</v>
      </c>
      <c r="Q78" s="1">
        <f t="shared" si="8"/>
        <v>3447</v>
      </c>
      <c r="R78" s="1">
        <f t="shared" si="8"/>
        <v>235</v>
      </c>
      <c r="S78" s="20"/>
    </row>
    <row r="79" spans="1:19" ht="20.45" customHeight="1">
      <c r="A79" s="3" t="s">
        <v>32</v>
      </c>
      <c r="B79" s="3">
        <f>VLOOKUP($A$9:$A$93,dt!$A$2:$R$78,2,FALSE)</f>
        <v>94997</v>
      </c>
      <c r="C79" s="3">
        <f>VLOOKUP($A$9:$A$93,dt!$A$2:$R$78,3,FALSE)</f>
        <v>215762</v>
      </c>
      <c r="D79" s="3">
        <f>VLOOKUP($A$9:$A$93,dt!$A$2:$R$78,4,FALSE)</f>
        <v>40453</v>
      </c>
      <c r="E79" s="3">
        <f>VLOOKUP($A$9:$A$93,dt!$A$2:$R$78,5,FALSE)</f>
        <v>111</v>
      </c>
      <c r="F79" s="3">
        <f>VLOOKUP($A$9:$A$93,dt!$A$2:$R$78,6,FALSE)</f>
        <v>4</v>
      </c>
      <c r="G79" s="3">
        <f>VLOOKUP($A$9:$A$93,dt!$A$2:$R$78,7,FALSE)</f>
        <v>2207</v>
      </c>
      <c r="H79" s="3">
        <f>VLOOKUP($A$9:$A$93,dt!$A$2:$R$78,8,FALSE)</f>
        <v>205</v>
      </c>
      <c r="I79" s="3">
        <f>VLOOKUP($A$9:$A$93,dt!$A$2:$R$78,9,FALSE)</f>
        <v>351697</v>
      </c>
      <c r="J79" s="3">
        <f>VLOOKUP($A$9:$A$93,dt!$A$2:$R$78,10,FALSE)</f>
        <v>4351</v>
      </c>
      <c r="K79" s="3">
        <f>VLOOKUP($A$9:$A$93,dt!$A$2:$R$78,11,FALSE)</f>
        <v>6232457</v>
      </c>
      <c r="L79" s="3">
        <f>VLOOKUP($A$9:$A$93,dt!$A$2:$R$78,12,FALSE)</f>
        <v>71322</v>
      </c>
      <c r="M79" s="3">
        <f>VLOOKUP($A$9:$A$93,dt!$A$2:$R$78,13,FALSE)</f>
        <v>590349</v>
      </c>
      <c r="N79" s="3">
        <f>VLOOKUP($A$9:$A$93,dt!$A$2:$R$78,14,FALSE)</f>
        <v>10708</v>
      </c>
      <c r="O79" s="3">
        <f>VLOOKUP($A$9:$A$93,dt!$A$2:$R$78,15,FALSE)</f>
        <v>51747</v>
      </c>
      <c r="P79" s="3">
        <f>VLOOKUP($A$9:$A$93,dt!$A$2:$R$78,16,FALSE)</f>
        <v>2285</v>
      </c>
      <c r="Q79" s="3">
        <f>VLOOKUP($A$9:$A$93,dt!$A$2:$R$78,17,FALSE)</f>
        <v>1001</v>
      </c>
      <c r="R79" s="3">
        <f>VLOOKUP($A$9:$A$93,dt!$A$2:$R$78,18,FALSE)</f>
        <v>63</v>
      </c>
      <c r="S79" s="5"/>
    </row>
    <row r="80" spans="1:19" ht="20.45" customHeight="1">
      <c r="A80" s="3" t="s">
        <v>33</v>
      </c>
      <c r="B80" s="3">
        <f>VLOOKUP($A$9:$A$93,dt!$A$2:$R$78,2,FALSE)</f>
        <v>17286</v>
      </c>
      <c r="C80" s="3">
        <f>VLOOKUP($A$9:$A$93,dt!$A$2:$R$78,3,FALSE)</f>
        <v>70016</v>
      </c>
      <c r="D80" s="3">
        <f>VLOOKUP($A$9:$A$93,dt!$A$2:$R$78,4,FALSE)</f>
        <v>9853</v>
      </c>
      <c r="E80" s="3">
        <f>VLOOKUP($A$9:$A$93,dt!$A$2:$R$78,5,FALSE)</f>
        <v>0</v>
      </c>
      <c r="F80" s="3">
        <f>VLOOKUP($A$9:$A$93,dt!$A$2:$R$78,6,FALSE)</f>
        <v>0</v>
      </c>
      <c r="G80" s="3">
        <f>VLOOKUP($A$9:$A$93,dt!$A$2:$R$78,7,FALSE)</f>
        <v>874</v>
      </c>
      <c r="H80" s="3">
        <f>VLOOKUP($A$9:$A$93,dt!$A$2:$R$78,8,FALSE)</f>
        <v>143</v>
      </c>
      <c r="I80" s="3">
        <f>VLOOKUP($A$9:$A$93,dt!$A$2:$R$78,9,FALSE)</f>
        <v>102411</v>
      </c>
      <c r="J80" s="3">
        <f>VLOOKUP($A$9:$A$93,dt!$A$2:$R$78,10,FALSE)</f>
        <v>694</v>
      </c>
      <c r="K80" s="3">
        <f>VLOOKUP($A$9:$A$93,dt!$A$2:$R$78,11,FALSE)</f>
        <v>2676345</v>
      </c>
      <c r="L80" s="3">
        <f>VLOOKUP($A$9:$A$93,dt!$A$2:$R$78,12,FALSE)</f>
        <v>11989</v>
      </c>
      <c r="M80" s="3">
        <f>VLOOKUP($A$9:$A$93,dt!$A$2:$R$78,13,FALSE)</f>
        <v>53705</v>
      </c>
      <c r="N80" s="3">
        <f>VLOOKUP($A$9:$A$93,dt!$A$2:$R$78,14,FALSE)</f>
        <v>1700</v>
      </c>
      <c r="O80" s="3">
        <f>VLOOKUP($A$9:$A$93,dt!$A$2:$R$78,15,FALSE)</f>
        <v>38271</v>
      </c>
      <c r="P80" s="3">
        <f>VLOOKUP($A$9:$A$93,dt!$A$2:$R$78,16,FALSE)</f>
        <v>1793</v>
      </c>
      <c r="Q80" s="3">
        <f>VLOOKUP($A$9:$A$93,dt!$A$2:$R$78,17,FALSE)</f>
        <v>488</v>
      </c>
      <c r="R80" s="3">
        <f>VLOOKUP($A$9:$A$93,dt!$A$2:$R$78,18,FALSE)</f>
        <v>28</v>
      </c>
      <c r="S80" s="5"/>
    </row>
    <row r="81" spans="1:19" ht="20.45" customHeight="1">
      <c r="A81" s="3" t="s">
        <v>34</v>
      </c>
      <c r="B81" s="3">
        <f>VLOOKUP($A$9:$A$93,dt!$A$2:$R$78,2,FALSE)</f>
        <v>10211</v>
      </c>
      <c r="C81" s="3">
        <f>VLOOKUP($A$9:$A$93,dt!$A$2:$R$78,3,FALSE)</f>
        <v>11442</v>
      </c>
      <c r="D81" s="3">
        <f>VLOOKUP($A$9:$A$93,dt!$A$2:$R$78,4,FALSE)</f>
        <v>1467</v>
      </c>
      <c r="E81" s="3">
        <f>VLOOKUP($A$9:$A$93,dt!$A$2:$R$78,5,FALSE)</f>
        <v>0</v>
      </c>
      <c r="F81" s="3">
        <f>VLOOKUP($A$9:$A$93,dt!$A$2:$R$78,6,FALSE)</f>
        <v>0</v>
      </c>
      <c r="G81" s="3">
        <f>VLOOKUP($A$9:$A$93,dt!$A$2:$R$78,7,FALSE)</f>
        <v>2095</v>
      </c>
      <c r="H81" s="3">
        <f>VLOOKUP($A$9:$A$93,dt!$A$2:$R$78,8,FALSE)</f>
        <v>226</v>
      </c>
      <c r="I81" s="3">
        <f>VLOOKUP($A$9:$A$93,dt!$A$2:$R$78,9,FALSE)</f>
        <v>41891</v>
      </c>
      <c r="J81" s="3">
        <f>VLOOKUP($A$9:$A$93,dt!$A$2:$R$78,10,FALSE)</f>
        <v>262</v>
      </c>
      <c r="K81" s="3">
        <f>VLOOKUP($A$9:$A$93,dt!$A$2:$R$78,11,FALSE)</f>
        <v>1404308</v>
      </c>
      <c r="L81" s="3">
        <f>VLOOKUP($A$9:$A$93,dt!$A$2:$R$78,12,FALSE)</f>
        <v>8919</v>
      </c>
      <c r="M81" s="3">
        <f>VLOOKUP($A$9:$A$93,dt!$A$2:$R$78,13,FALSE)</f>
        <v>34035</v>
      </c>
      <c r="N81" s="3">
        <f>VLOOKUP($A$9:$A$93,dt!$A$2:$R$78,14,FALSE)</f>
        <v>1084</v>
      </c>
      <c r="O81" s="3">
        <f>VLOOKUP($A$9:$A$93,dt!$A$2:$R$78,15,FALSE)</f>
        <v>14080</v>
      </c>
      <c r="P81" s="3">
        <f>VLOOKUP($A$9:$A$93,dt!$A$2:$R$78,16,FALSE)</f>
        <v>658</v>
      </c>
      <c r="Q81" s="3">
        <f>VLOOKUP($A$9:$A$93,dt!$A$2:$R$78,17,FALSE)</f>
        <v>241</v>
      </c>
      <c r="R81" s="3">
        <f>VLOOKUP($A$9:$A$93,dt!$A$2:$R$78,18,FALSE)</f>
        <v>12</v>
      </c>
      <c r="S81" s="5"/>
    </row>
    <row r="82" spans="1:19" ht="20.45" customHeight="1">
      <c r="A82" s="3" t="s">
        <v>35</v>
      </c>
      <c r="B82" s="3">
        <f>VLOOKUP($A$9:$A$93,dt!$A$2:$R$78,2,FALSE)</f>
        <v>3054</v>
      </c>
      <c r="C82" s="3">
        <f>VLOOKUP($A$9:$A$93,dt!$A$2:$R$78,3,FALSE)</f>
        <v>2542</v>
      </c>
      <c r="D82" s="3">
        <f>VLOOKUP($A$9:$A$93,dt!$A$2:$R$78,4,FALSE)</f>
        <v>311</v>
      </c>
      <c r="E82" s="3">
        <f>VLOOKUP($A$9:$A$93,dt!$A$2:$R$78,5,FALSE)</f>
        <v>0</v>
      </c>
      <c r="F82" s="3">
        <f>VLOOKUP($A$9:$A$93,dt!$A$2:$R$78,6,FALSE)</f>
        <v>0</v>
      </c>
      <c r="G82" s="3">
        <f>VLOOKUP($A$9:$A$93,dt!$A$2:$R$78,7,FALSE)</f>
        <v>627</v>
      </c>
      <c r="H82" s="3">
        <f>VLOOKUP($A$9:$A$93,dt!$A$2:$R$78,8,FALSE)</f>
        <v>95</v>
      </c>
      <c r="I82" s="3">
        <f>VLOOKUP($A$9:$A$93,dt!$A$2:$R$78,9,FALSE)</f>
        <v>1058</v>
      </c>
      <c r="J82" s="3">
        <f>VLOOKUP($A$9:$A$93,dt!$A$2:$R$78,10,FALSE)</f>
        <v>17</v>
      </c>
      <c r="K82" s="3">
        <f>VLOOKUP($A$9:$A$93,dt!$A$2:$R$78,11,FALSE)</f>
        <v>287041</v>
      </c>
      <c r="L82" s="3">
        <f>VLOOKUP($A$9:$A$93,dt!$A$2:$R$78,12,FALSE)</f>
        <v>2565</v>
      </c>
      <c r="M82" s="3">
        <f>VLOOKUP($A$9:$A$93,dt!$A$2:$R$78,13,FALSE)</f>
        <v>26229</v>
      </c>
      <c r="N82" s="3">
        <f>VLOOKUP($A$9:$A$93,dt!$A$2:$R$78,14,FALSE)</f>
        <v>444</v>
      </c>
      <c r="O82" s="3">
        <f>VLOOKUP($A$9:$A$93,dt!$A$2:$R$78,15,FALSE)</f>
        <v>2537</v>
      </c>
      <c r="P82" s="3">
        <f>VLOOKUP($A$9:$A$93,dt!$A$2:$R$78,16,FALSE)</f>
        <v>96</v>
      </c>
      <c r="Q82" s="3">
        <f>VLOOKUP($A$9:$A$93,dt!$A$2:$R$78,17,FALSE)</f>
        <v>98</v>
      </c>
      <c r="R82" s="3">
        <f>VLOOKUP($A$9:$A$93,dt!$A$2:$R$78,18,FALSE)</f>
        <v>6</v>
      </c>
      <c r="S82" s="5"/>
    </row>
    <row r="83" spans="1:19" ht="20.45" customHeight="1">
      <c r="A83" s="3" t="s">
        <v>36</v>
      </c>
      <c r="B83" s="3">
        <f>VLOOKUP($A$9:$A$93,dt!$A$2:$R$78,2,FALSE)</f>
        <v>53672</v>
      </c>
      <c r="C83" s="3">
        <f>VLOOKUP($A$9:$A$93,dt!$A$2:$R$78,3,FALSE)</f>
        <v>83832</v>
      </c>
      <c r="D83" s="3">
        <f>VLOOKUP($A$9:$A$93,dt!$A$2:$R$78,4,FALSE)</f>
        <v>14212</v>
      </c>
      <c r="E83" s="3">
        <f>VLOOKUP($A$9:$A$93,dt!$A$2:$R$78,5,FALSE)</f>
        <v>0</v>
      </c>
      <c r="F83" s="3">
        <f>VLOOKUP($A$9:$A$93,dt!$A$2:$R$78,6,FALSE)</f>
        <v>0</v>
      </c>
      <c r="G83" s="3">
        <f>VLOOKUP($A$9:$A$93,dt!$A$2:$R$78,7,FALSE)</f>
        <v>3118</v>
      </c>
      <c r="H83" s="3">
        <f>VLOOKUP($A$9:$A$93,dt!$A$2:$R$78,8,FALSE)</f>
        <v>355</v>
      </c>
      <c r="I83" s="3">
        <f>VLOOKUP($A$9:$A$93,dt!$A$2:$R$78,9,FALSE)</f>
        <v>195214</v>
      </c>
      <c r="J83" s="3">
        <f>VLOOKUP($A$9:$A$93,dt!$A$2:$R$78,10,FALSE)</f>
        <v>1672</v>
      </c>
      <c r="K83" s="3">
        <f>VLOOKUP($A$9:$A$93,dt!$A$2:$R$78,11,FALSE)</f>
        <v>4504289</v>
      </c>
      <c r="L83" s="3">
        <f>VLOOKUP($A$9:$A$93,dt!$A$2:$R$78,12,FALSE)</f>
        <v>45759</v>
      </c>
      <c r="M83" s="3">
        <f>VLOOKUP($A$9:$A$93,dt!$A$2:$R$78,13,FALSE)</f>
        <v>359761</v>
      </c>
      <c r="N83" s="3">
        <f>VLOOKUP($A$9:$A$93,dt!$A$2:$R$78,14,FALSE)</f>
        <v>4869</v>
      </c>
      <c r="O83" s="3">
        <f>VLOOKUP($A$9:$A$93,dt!$A$2:$R$78,15,FALSE)</f>
        <v>21578</v>
      </c>
      <c r="P83" s="3">
        <f>VLOOKUP($A$9:$A$93,dt!$A$2:$R$78,16,FALSE)</f>
        <v>831</v>
      </c>
      <c r="Q83" s="3">
        <f>VLOOKUP($A$9:$A$93,dt!$A$2:$R$78,17,FALSE)</f>
        <v>512</v>
      </c>
      <c r="R83" s="3">
        <f>VLOOKUP($A$9:$A$93,dt!$A$2:$R$78,18,FALSE)</f>
        <v>40</v>
      </c>
      <c r="S83" s="5"/>
    </row>
    <row r="84" spans="1:19" ht="20.45" customHeight="1">
      <c r="A84" s="3" t="s">
        <v>37</v>
      </c>
      <c r="B84" s="3">
        <f>VLOOKUP($A$9:$A$93,dt!$A$2:$R$78,2,FALSE)</f>
        <v>7102</v>
      </c>
      <c r="C84" s="3">
        <f>VLOOKUP($A$9:$A$93,dt!$A$2:$R$78,3,FALSE)</f>
        <v>10073</v>
      </c>
      <c r="D84" s="3">
        <f>VLOOKUP($A$9:$A$93,dt!$A$2:$R$78,4,FALSE)</f>
        <v>1203</v>
      </c>
      <c r="E84" s="3">
        <f>VLOOKUP($A$9:$A$93,dt!$A$2:$R$78,5,FALSE)</f>
        <v>0</v>
      </c>
      <c r="F84" s="3">
        <f>VLOOKUP($A$9:$A$93,dt!$A$2:$R$78,6,FALSE)</f>
        <v>0</v>
      </c>
      <c r="G84" s="3">
        <f>VLOOKUP($A$9:$A$93,dt!$A$2:$R$78,7,FALSE)</f>
        <v>1716</v>
      </c>
      <c r="H84" s="3">
        <f>VLOOKUP($A$9:$A$93,dt!$A$2:$R$78,8,FALSE)</f>
        <v>184</v>
      </c>
      <c r="I84" s="3">
        <f>VLOOKUP($A$9:$A$93,dt!$A$2:$R$78,9,FALSE)</f>
        <v>15928</v>
      </c>
      <c r="J84" s="3">
        <f>VLOOKUP($A$9:$A$93,dt!$A$2:$R$78,10,FALSE)</f>
        <v>184</v>
      </c>
      <c r="K84" s="3">
        <f>VLOOKUP($A$9:$A$93,dt!$A$2:$R$78,11,FALSE)</f>
        <v>334865</v>
      </c>
      <c r="L84" s="3">
        <f>VLOOKUP($A$9:$A$93,dt!$A$2:$R$78,12,FALSE)</f>
        <v>6298</v>
      </c>
      <c r="M84" s="3">
        <f>VLOOKUP($A$9:$A$93,dt!$A$2:$R$78,13,FALSE)</f>
        <v>22944</v>
      </c>
      <c r="N84" s="3">
        <f>VLOOKUP($A$9:$A$93,dt!$A$2:$R$78,14,FALSE)</f>
        <v>679</v>
      </c>
      <c r="O84" s="3">
        <f>VLOOKUP($A$9:$A$93,dt!$A$2:$R$78,15,FALSE)</f>
        <v>8132</v>
      </c>
      <c r="P84" s="3">
        <f>VLOOKUP($A$9:$A$93,dt!$A$2:$R$78,16,FALSE)</f>
        <v>469</v>
      </c>
      <c r="Q84" s="3">
        <f>VLOOKUP($A$9:$A$93,dt!$A$2:$R$78,17,FALSE)</f>
        <v>144</v>
      </c>
      <c r="R84" s="3">
        <f>VLOOKUP($A$9:$A$93,dt!$A$2:$R$78,18,FALSE)</f>
        <v>10</v>
      </c>
      <c r="S84" s="5"/>
    </row>
    <row r="85" spans="1:19" ht="20.45" customHeight="1">
      <c r="A85" s="3" t="s">
        <v>38</v>
      </c>
      <c r="B85" s="3">
        <f>VLOOKUP($A$9:$A$93,dt!$A$2:$R$78,2,FALSE)</f>
        <v>24650</v>
      </c>
      <c r="C85" s="3">
        <f>VLOOKUP($A$9:$A$93,dt!$A$2:$R$78,3,FALSE)</f>
        <v>46702</v>
      </c>
      <c r="D85" s="3">
        <f>VLOOKUP($A$9:$A$93,dt!$A$2:$R$78,4,FALSE)</f>
        <v>7284</v>
      </c>
      <c r="E85" s="3">
        <f>VLOOKUP($A$9:$A$93,dt!$A$2:$R$78,5,FALSE)</f>
        <v>1078</v>
      </c>
      <c r="F85" s="3">
        <f>VLOOKUP($A$9:$A$93,dt!$A$2:$R$78,6,FALSE)</f>
        <v>29</v>
      </c>
      <c r="G85" s="3">
        <f>VLOOKUP($A$9:$A$93,dt!$A$2:$R$78,7,FALSE)</f>
        <v>545</v>
      </c>
      <c r="H85" s="3">
        <f>VLOOKUP($A$9:$A$93,dt!$A$2:$R$78,8,FALSE)</f>
        <v>128</v>
      </c>
      <c r="I85" s="3">
        <f>VLOOKUP($A$9:$A$93,dt!$A$2:$R$78,9,FALSE)</f>
        <v>98203</v>
      </c>
      <c r="J85" s="3">
        <f>VLOOKUP($A$9:$A$93,dt!$A$2:$R$78,10,FALSE)</f>
        <v>1646</v>
      </c>
      <c r="K85" s="3">
        <f>VLOOKUP($A$9:$A$93,dt!$A$2:$R$78,11,FALSE)</f>
        <v>1693925</v>
      </c>
      <c r="L85" s="3">
        <f>VLOOKUP($A$9:$A$93,dt!$A$2:$R$78,12,FALSE)</f>
        <v>21124</v>
      </c>
      <c r="M85" s="3">
        <f>VLOOKUP($A$9:$A$93,dt!$A$2:$R$78,13,FALSE)</f>
        <v>66210</v>
      </c>
      <c r="N85" s="3">
        <f>VLOOKUP($A$9:$A$93,dt!$A$2:$R$78,14,FALSE)</f>
        <v>1259</v>
      </c>
      <c r="O85" s="3">
        <f>VLOOKUP($A$9:$A$93,dt!$A$2:$R$78,15,FALSE)</f>
        <v>7528</v>
      </c>
      <c r="P85" s="3">
        <f>VLOOKUP($A$9:$A$93,dt!$A$2:$R$78,16,FALSE)</f>
        <v>302</v>
      </c>
      <c r="Q85" s="3">
        <f>VLOOKUP($A$9:$A$93,dt!$A$2:$R$78,17,FALSE)</f>
        <v>158</v>
      </c>
      <c r="R85" s="3">
        <f>VLOOKUP($A$9:$A$93,dt!$A$2:$R$78,18,FALSE)</f>
        <v>12</v>
      </c>
      <c r="S85" s="5"/>
    </row>
    <row r="86" spans="1:19" ht="20.45" customHeight="1">
      <c r="A86" s="3" t="s">
        <v>39</v>
      </c>
      <c r="B86" s="3">
        <f>VLOOKUP($A$9:$A$93,dt!$A$2:$R$78,2,FALSE)</f>
        <v>30234</v>
      </c>
      <c r="C86" s="3">
        <f>VLOOKUP($A$9:$A$93,dt!$A$2:$R$78,3,FALSE)</f>
        <v>98888</v>
      </c>
      <c r="D86" s="3">
        <f>VLOOKUP($A$9:$A$93,dt!$A$2:$R$78,4,FALSE)</f>
        <v>15395</v>
      </c>
      <c r="E86" s="3">
        <f>VLOOKUP($A$9:$A$93,dt!$A$2:$R$78,5,FALSE)</f>
        <v>0</v>
      </c>
      <c r="F86" s="3">
        <f>VLOOKUP($A$9:$A$93,dt!$A$2:$R$78,6,FALSE)</f>
        <v>0</v>
      </c>
      <c r="G86" s="3">
        <f>VLOOKUP($A$9:$A$93,dt!$A$2:$R$78,7,FALSE)</f>
        <v>328</v>
      </c>
      <c r="H86" s="3">
        <f>VLOOKUP($A$9:$A$93,dt!$A$2:$R$78,8,FALSE)</f>
        <v>98</v>
      </c>
      <c r="I86" s="3">
        <f>VLOOKUP($A$9:$A$93,dt!$A$2:$R$78,9,FALSE)</f>
        <v>92901</v>
      </c>
      <c r="J86" s="3">
        <f>VLOOKUP($A$9:$A$93,dt!$A$2:$R$78,10,FALSE)</f>
        <v>786</v>
      </c>
      <c r="K86" s="3">
        <f>VLOOKUP($A$9:$A$93,dt!$A$2:$R$78,11,FALSE)</f>
        <v>2536044</v>
      </c>
      <c r="L86" s="3">
        <f>VLOOKUP($A$9:$A$93,dt!$A$2:$R$78,12,FALSE)</f>
        <v>23198</v>
      </c>
      <c r="M86" s="3">
        <f>VLOOKUP($A$9:$A$93,dt!$A$2:$R$78,13,FALSE)</f>
        <v>107236</v>
      </c>
      <c r="N86" s="3">
        <f>VLOOKUP($A$9:$A$93,dt!$A$2:$R$78,14,FALSE)</f>
        <v>2041</v>
      </c>
      <c r="O86" s="3">
        <f>VLOOKUP($A$9:$A$93,dt!$A$2:$R$78,15,FALSE)</f>
        <v>18119</v>
      </c>
      <c r="P86" s="3">
        <f>VLOOKUP($A$9:$A$93,dt!$A$2:$R$78,16,FALSE)</f>
        <v>1285</v>
      </c>
      <c r="Q86" s="3">
        <f>VLOOKUP($A$9:$A$93,dt!$A$2:$R$78,17,FALSE)</f>
        <v>115</v>
      </c>
      <c r="R86" s="3">
        <f>VLOOKUP($A$9:$A$93,dt!$A$2:$R$78,18,FALSE)</f>
        <v>18</v>
      </c>
      <c r="S86" s="5"/>
    </row>
    <row r="87" spans="1:19" ht="20.45" customHeight="1">
      <c r="A87" s="3" t="s">
        <v>40</v>
      </c>
      <c r="B87" s="3">
        <f>VLOOKUP($A$9:$A$93,dt!$A$2:$R$78,2,FALSE)</f>
        <v>60293</v>
      </c>
      <c r="C87" s="3">
        <f>VLOOKUP($A$9:$A$93,dt!$A$2:$R$78,3,FALSE)</f>
        <v>164849</v>
      </c>
      <c r="D87" s="3">
        <f>VLOOKUP($A$9:$A$93,dt!$A$2:$R$78,4,FALSE)</f>
        <v>31149</v>
      </c>
      <c r="E87" s="3">
        <f>VLOOKUP($A$9:$A$93,dt!$A$2:$R$78,5,FALSE)</f>
        <v>4428</v>
      </c>
      <c r="F87" s="3">
        <f>VLOOKUP($A$9:$A$93,dt!$A$2:$R$78,6,FALSE)</f>
        <v>149</v>
      </c>
      <c r="G87" s="3">
        <f>VLOOKUP($A$9:$A$93,dt!$A$2:$R$78,7,FALSE)</f>
        <v>4490</v>
      </c>
      <c r="H87" s="3">
        <f>VLOOKUP($A$9:$A$93,dt!$A$2:$R$78,8,FALSE)</f>
        <v>398</v>
      </c>
      <c r="I87" s="3">
        <f>VLOOKUP($A$9:$A$93,dt!$A$2:$R$78,9,FALSE)</f>
        <v>456124</v>
      </c>
      <c r="J87" s="3">
        <f>VLOOKUP($A$9:$A$93,dt!$A$2:$R$78,10,FALSE)</f>
        <v>4168</v>
      </c>
      <c r="K87" s="3">
        <f>VLOOKUP($A$9:$A$93,dt!$A$2:$R$78,11,FALSE)</f>
        <v>10223299</v>
      </c>
      <c r="L87" s="3">
        <f>VLOOKUP($A$9:$A$93,dt!$A$2:$R$78,12,FALSE)</f>
        <v>49711</v>
      </c>
      <c r="M87" s="3">
        <f>VLOOKUP($A$9:$A$93,dt!$A$2:$R$78,13,FALSE)</f>
        <v>581153</v>
      </c>
      <c r="N87" s="3">
        <f>VLOOKUP($A$9:$A$93,dt!$A$2:$R$78,14,FALSE)</f>
        <v>9161</v>
      </c>
      <c r="O87" s="3">
        <f>VLOOKUP($A$9:$A$93,dt!$A$2:$R$78,15,FALSE)</f>
        <v>24556</v>
      </c>
      <c r="P87" s="3">
        <f>VLOOKUP($A$9:$A$93,dt!$A$2:$R$78,16,FALSE)</f>
        <v>1785</v>
      </c>
      <c r="Q87" s="3">
        <f>VLOOKUP($A$9:$A$93,dt!$A$2:$R$78,17,FALSE)</f>
        <v>690</v>
      </c>
      <c r="R87" s="3">
        <f>VLOOKUP($A$9:$A$93,dt!$A$2:$R$78,18,FALSE)</f>
        <v>46</v>
      </c>
      <c r="S87" s="5"/>
    </row>
    <row r="88" spans="1:19" ht="20.45" customHeight="1">
      <c r="A88" s="13" t="s">
        <v>22</v>
      </c>
      <c r="B88" s="1">
        <f>SUM(B89:B93)</f>
        <v>222104</v>
      </c>
      <c r="C88" s="1">
        <f t="shared" ref="C88:R88" si="9">SUM(C89:C93)</f>
        <v>436788</v>
      </c>
      <c r="D88" s="1">
        <f t="shared" si="9"/>
        <v>95204</v>
      </c>
      <c r="E88" s="1">
        <f t="shared" si="9"/>
        <v>1294</v>
      </c>
      <c r="F88" s="1">
        <f t="shared" si="9"/>
        <v>16</v>
      </c>
      <c r="G88" s="1">
        <f t="shared" si="9"/>
        <v>11440</v>
      </c>
      <c r="H88" s="1">
        <f t="shared" si="9"/>
        <v>1376</v>
      </c>
      <c r="I88" s="1">
        <f t="shared" si="9"/>
        <v>103539</v>
      </c>
      <c r="J88" s="1">
        <f t="shared" si="9"/>
        <v>1122</v>
      </c>
      <c r="K88" s="1">
        <f t="shared" si="9"/>
        <v>11905464</v>
      </c>
      <c r="L88" s="1">
        <f t="shared" si="9"/>
        <v>180320</v>
      </c>
      <c r="M88" s="1">
        <f t="shared" si="9"/>
        <v>1626681</v>
      </c>
      <c r="N88" s="1">
        <f t="shared" si="9"/>
        <v>65797</v>
      </c>
      <c r="O88" s="1">
        <f t="shared" si="9"/>
        <v>255919</v>
      </c>
      <c r="P88" s="1">
        <f t="shared" si="9"/>
        <v>44131</v>
      </c>
      <c r="Q88" s="1">
        <f t="shared" si="9"/>
        <v>27524</v>
      </c>
      <c r="R88" s="1">
        <f t="shared" si="9"/>
        <v>5263</v>
      </c>
      <c r="S88" s="20"/>
    </row>
    <row r="89" spans="1:19" ht="20.45" customHeight="1">
      <c r="A89" s="3" t="s">
        <v>27</v>
      </c>
      <c r="B89" s="3">
        <f>VLOOKUP($A$9:$A$93,dt!$A$2:$R$78,2,FALSE)</f>
        <v>60470</v>
      </c>
      <c r="C89" s="3">
        <f>VLOOKUP($A$9:$A$93,dt!$A$2:$R$78,3,FALSE)</f>
        <v>175767</v>
      </c>
      <c r="D89" s="3">
        <f>VLOOKUP($A$9:$A$93,dt!$A$2:$R$78,4,FALSE)</f>
        <v>27764</v>
      </c>
      <c r="E89" s="3">
        <f>VLOOKUP($A$9:$A$93,dt!$A$2:$R$78,5,FALSE)</f>
        <v>1212</v>
      </c>
      <c r="F89" s="3">
        <f>VLOOKUP($A$9:$A$93,dt!$A$2:$R$78,6,FALSE)</f>
        <v>13</v>
      </c>
      <c r="G89" s="3">
        <f>VLOOKUP($A$9:$A$93,dt!$A$2:$R$78,7,FALSE)</f>
        <v>6307</v>
      </c>
      <c r="H89" s="3">
        <f>VLOOKUP($A$9:$A$93,dt!$A$2:$R$78,8,FALSE)</f>
        <v>368</v>
      </c>
      <c r="I89" s="3">
        <f>VLOOKUP($A$9:$A$93,dt!$A$2:$R$78,9,FALSE)</f>
        <v>73997</v>
      </c>
      <c r="J89" s="3">
        <f>VLOOKUP($A$9:$A$93,dt!$A$2:$R$78,10,FALSE)</f>
        <v>716</v>
      </c>
      <c r="K89" s="3">
        <f>VLOOKUP($A$9:$A$93,dt!$A$2:$R$78,11,FALSE)</f>
        <v>6876128</v>
      </c>
      <c r="L89" s="3">
        <f>VLOOKUP($A$9:$A$93,dt!$A$2:$R$78,12,FALSE)</f>
        <v>47113</v>
      </c>
      <c r="M89" s="3">
        <f>VLOOKUP($A$9:$A$93,dt!$A$2:$R$78,13,FALSE)</f>
        <v>669712</v>
      </c>
      <c r="N89" s="3">
        <f>VLOOKUP($A$9:$A$93,dt!$A$2:$R$78,14,FALSE)</f>
        <v>9685</v>
      </c>
      <c r="O89" s="3">
        <f>VLOOKUP($A$9:$A$93,dt!$A$2:$R$78,15,FALSE)</f>
        <v>58521</v>
      </c>
      <c r="P89" s="3">
        <f>VLOOKUP($A$9:$A$93,dt!$A$2:$R$78,16,FALSE)</f>
        <v>5942</v>
      </c>
      <c r="Q89" s="3">
        <f>VLOOKUP($A$9:$A$93,dt!$A$2:$R$78,17,FALSE)</f>
        <v>2239</v>
      </c>
      <c r="R89" s="3">
        <f>VLOOKUP($A$9:$A$93,dt!$A$2:$R$78,18,FALSE)</f>
        <v>230</v>
      </c>
      <c r="S89" s="5"/>
    </row>
    <row r="90" spans="1:19" ht="20.45" customHeight="1">
      <c r="A90" s="3" t="s">
        <v>28</v>
      </c>
      <c r="B90" s="3">
        <f>VLOOKUP($A$9:$A$93,dt!$A$2:$R$78,2,FALSE)</f>
        <v>23378</v>
      </c>
      <c r="C90" s="3">
        <f>VLOOKUP($A$9:$A$93,dt!$A$2:$R$78,3,FALSE)</f>
        <v>34302</v>
      </c>
      <c r="D90" s="3">
        <f>VLOOKUP($A$9:$A$93,dt!$A$2:$R$78,4,FALSE)</f>
        <v>8195</v>
      </c>
      <c r="E90" s="3">
        <f>VLOOKUP($A$9:$A$93,dt!$A$2:$R$78,5,FALSE)</f>
        <v>0</v>
      </c>
      <c r="F90" s="3">
        <f>VLOOKUP($A$9:$A$93,dt!$A$2:$R$78,6,FALSE)</f>
        <v>0</v>
      </c>
      <c r="G90" s="3">
        <f>VLOOKUP($A$9:$A$93,dt!$A$2:$R$78,7,FALSE)</f>
        <v>146</v>
      </c>
      <c r="H90" s="3">
        <f>VLOOKUP($A$9:$A$93,dt!$A$2:$R$78,8,FALSE)</f>
        <v>37</v>
      </c>
      <c r="I90" s="3">
        <f>VLOOKUP($A$9:$A$93,dt!$A$2:$R$78,9,FALSE)</f>
        <v>12095</v>
      </c>
      <c r="J90" s="3">
        <f>VLOOKUP($A$9:$A$93,dt!$A$2:$R$78,10,FALSE)</f>
        <v>73</v>
      </c>
      <c r="K90" s="3">
        <f>VLOOKUP($A$9:$A$93,dt!$A$2:$R$78,11,FALSE)</f>
        <v>1809425</v>
      </c>
      <c r="L90" s="3">
        <f>VLOOKUP($A$9:$A$93,dt!$A$2:$R$78,12,FALSE)</f>
        <v>19345</v>
      </c>
      <c r="M90" s="3">
        <f>VLOOKUP($A$9:$A$93,dt!$A$2:$R$78,13,FALSE)</f>
        <v>93414</v>
      </c>
      <c r="N90" s="3">
        <f>VLOOKUP($A$9:$A$93,dt!$A$2:$R$78,14,FALSE)</f>
        <v>5691</v>
      </c>
      <c r="O90" s="3">
        <f>VLOOKUP($A$9:$A$93,dt!$A$2:$R$78,15,FALSE)</f>
        <v>28927</v>
      </c>
      <c r="P90" s="3">
        <f>VLOOKUP($A$9:$A$93,dt!$A$2:$R$78,16,FALSE)</f>
        <v>4999</v>
      </c>
      <c r="Q90" s="3">
        <f>VLOOKUP($A$9:$A$93,dt!$A$2:$R$78,17,FALSE)</f>
        <v>717</v>
      </c>
      <c r="R90" s="3">
        <f>VLOOKUP($A$9:$A$93,dt!$A$2:$R$78,18,FALSE)</f>
        <v>86</v>
      </c>
      <c r="S90" s="5"/>
    </row>
    <row r="91" spans="1:19" ht="20.45" customHeight="1">
      <c r="A91" s="3" t="s">
        <v>29</v>
      </c>
      <c r="B91" s="3">
        <f>VLOOKUP($A$9:$A$93,dt!$A$2:$R$78,2,FALSE)</f>
        <v>38410</v>
      </c>
      <c r="C91" s="3">
        <f>VLOOKUP($A$9:$A$93,dt!$A$2:$R$78,3,FALSE)</f>
        <v>68559</v>
      </c>
      <c r="D91" s="3">
        <f>VLOOKUP($A$9:$A$93,dt!$A$2:$R$78,4,FALSE)</f>
        <v>18310</v>
      </c>
      <c r="E91" s="3">
        <f>VLOOKUP($A$9:$A$93,dt!$A$2:$R$78,5,FALSE)</f>
        <v>68</v>
      </c>
      <c r="F91" s="3">
        <f>VLOOKUP($A$9:$A$93,dt!$A$2:$R$78,6,FALSE)</f>
        <v>1</v>
      </c>
      <c r="G91" s="3">
        <f>VLOOKUP($A$9:$A$93,dt!$A$2:$R$78,7,FALSE)</f>
        <v>962</v>
      </c>
      <c r="H91" s="3">
        <f>VLOOKUP($A$9:$A$93,dt!$A$2:$R$78,8,FALSE)</f>
        <v>211</v>
      </c>
      <c r="I91" s="3">
        <f>VLOOKUP($A$9:$A$93,dt!$A$2:$R$78,9,FALSE)</f>
        <v>4579</v>
      </c>
      <c r="J91" s="3">
        <f>VLOOKUP($A$9:$A$93,dt!$A$2:$R$78,10,FALSE)</f>
        <v>94</v>
      </c>
      <c r="K91" s="3">
        <f>VLOOKUP($A$9:$A$93,dt!$A$2:$R$78,11,FALSE)</f>
        <v>1069448</v>
      </c>
      <c r="L91" s="3">
        <f>VLOOKUP($A$9:$A$93,dt!$A$2:$R$78,12,FALSE)</f>
        <v>31144</v>
      </c>
      <c r="M91" s="3">
        <f>VLOOKUP($A$9:$A$93,dt!$A$2:$R$78,13,FALSE)</f>
        <v>308153</v>
      </c>
      <c r="N91" s="3">
        <f>VLOOKUP($A$9:$A$93,dt!$A$2:$R$78,14,FALSE)</f>
        <v>14551</v>
      </c>
      <c r="O91" s="3">
        <f>VLOOKUP($A$9:$A$93,dt!$A$2:$R$78,15,FALSE)</f>
        <v>51245</v>
      </c>
      <c r="P91" s="3">
        <f>VLOOKUP($A$9:$A$93,dt!$A$2:$R$78,16,FALSE)</f>
        <v>9874</v>
      </c>
      <c r="Q91" s="3">
        <f>VLOOKUP($A$9:$A$93,dt!$A$2:$R$78,17,FALSE)</f>
        <v>17178</v>
      </c>
      <c r="R91" s="3">
        <f>VLOOKUP($A$9:$A$93,dt!$A$2:$R$78,18,FALSE)</f>
        <v>3625</v>
      </c>
      <c r="S91" s="5"/>
    </row>
    <row r="92" spans="1:19" ht="20.45" customHeight="1">
      <c r="A92" s="3" t="s">
        <v>30</v>
      </c>
      <c r="B92" s="3">
        <f>VLOOKUP($A$9:$A$93,dt!$A$2:$R$78,2,FALSE)</f>
        <v>45502</v>
      </c>
      <c r="C92" s="3">
        <f>VLOOKUP($A$9:$A$93,dt!$A$2:$R$78,3,FALSE)</f>
        <v>59113</v>
      </c>
      <c r="D92" s="3">
        <f>VLOOKUP($A$9:$A$93,dt!$A$2:$R$78,4,FALSE)</f>
        <v>17580</v>
      </c>
      <c r="E92" s="3">
        <f>VLOOKUP($A$9:$A$93,dt!$A$2:$R$78,5,FALSE)</f>
        <v>11</v>
      </c>
      <c r="F92" s="3">
        <f>VLOOKUP($A$9:$A$93,dt!$A$2:$R$78,6,FALSE)</f>
        <v>1</v>
      </c>
      <c r="G92" s="3">
        <f>VLOOKUP($A$9:$A$93,dt!$A$2:$R$78,7,FALSE)</f>
        <v>1725</v>
      </c>
      <c r="H92" s="3">
        <f>VLOOKUP($A$9:$A$93,dt!$A$2:$R$78,8,FALSE)</f>
        <v>329</v>
      </c>
      <c r="I92" s="3">
        <f>VLOOKUP($A$9:$A$93,dt!$A$2:$R$78,9,FALSE)</f>
        <v>5317</v>
      </c>
      <c r="J92" s="3">
        <f>VLOOKUP($A$9:$A$93,dt!$A$2:$R$78,10,FALSE)</f>
        <v>106</v>
      </c>
      <c r="K92" s="3">
        <f>VLOOKUP($A$9:$A$93,dt!$A$2:$R$78,11,FALSE)</f>
        <v>1004410</v>
      </c>
      <c r="L92" s="3">
        <f>VLOOKUP($A$9:$A$93,dt!$A$2:$R$78,12,FALSE)</f>
        <v>37803</v>
      </c>
      <c r="M92" s="3">
        <f>VLOOKUP($A$9:$A$93,dt!$A$2:$R$78,13,FALSE)</f>
        <v>260903</v>
      </c>
      <c r="N92" s="3">
        <f>VLOOKUP($A$9:$A$93,dt!$A$2:$R$78,14,FALSE)</f>
        <v>16534</v>
      </c>
      <c r="O92" s="3">
        <f>VLOOKUP($A$9:$A$93,dt!$A$2:$R$78,15,FALSE)</f>
        <v>67362</v>
      </c>
      <c r="P92" s="3">
        <f>VLOOKUP($A$9:$A$93,dt!$A$2:$R$78,16,FALSE)</f>
        <v>13516</v>
      </c>
      <c r="Q92" s="3">
        <f>VLOOKUP($A$9:$A$93,dt!$A$2:$R$78,17,FALSE)</f>
        <v>3731</v>
      </c>
      <c r="R92" s="3">
        <f>VLOOKUP($A$9:$A$93,dt!$A$2:$R$78,18,FALSE)</f>
        <v>720</v>
      </c>
      <c r="S92" s="5"/>
    </row>
    <row r="93" spans="1:19" ht="20.45" customHeight="1">
      <c r="A93" s="3" t="s">
        <v>31</v>
      </c>
      <c r="B93" s="3">
        <f>VLOOKUP($A$9:$A$93,dt!$A$2:$R$78,2,FALSE)</f>
        <v>54344</v>
      </c>
      <c r="C93" s="3">
        <f>VLOOKUP($A$9:$A$93,dt!$A$2:$R$78,3,FALSE)</f>
        <v>99047</v>
      </c>
      <c r="D93" s="3">
        <f>VLOOKUP($A$9:$A$93,dt!$A$2:$R$78,4,FALSE)</f>
        <v>23355</v>
      </c>
      <c r="E93" s="3">
        <f>VLOOKUP($A$9:$A$93,dt!$A$2:$R$78,5,FALSE)</f>
        <v>3</v>
      </c>
      <c r="F93" s="3">
        <f>VLOOKUP($A$9:$A$93,dt!$A$2:$R$78,6,FALSE)</f>
        <v>1</v>
      </c>
      <c r="G93" s="3">
        <f>VLOOKUP($A$9:$A$93,dt!$A$2:$R$78,7,FALSE)</f>
        <v>2300</v>
      </c>
      <c r="H93" s="3">
        <f>VLOOKUP($A$9:$A$93,dt!$A$2:$R$78,8,FALSE)</f>
        <v>431</v>
      </c>
      <c r="I93" s="3">
        <f>VLOOKUP($A$9:$A$93,dt!$A$2:$R$78,9,FALSE)</f>
        <v>7551</v>
      </c>
      <c r="J93" s="3">
        <f>VLOOKUP($A$9:$A$93,dt!$A$2:$R$78,10,FALSE)</f>
        <v>133</v>
      </c>
      <c r="K93" s="3">
        <f>VLOOKUP($A$9:$A$93,dt!$A$2:$R$78,11,FALSE)</f>
        <v>1146053</v>
      </c>
      <c r="L93" s="3">
        <f>VLOOKUP($A$9:$A$93,dt!$A$2:$R$78,12,FALSE)</f>
        <v>44915</v>
      </c>
      <c r="M93" s="3">
        <f>VLOOKUP($A$9:$A$93,dt!$A$2:$R$78,13,FALSE)</f>
        <v>294499</v>
      </c>
      <c r="N93" s="3">
        <f>VLOOKUP($A$9:$A$93,dt!$A$2:$R$78,14,FALSE)</f>
        <v>19336</v>
      </c>
      <c r="O93" s="3">
        <f>VLOOKUP($A$9:$A$93,dt!$A$2:$R$78,15,FALSE)</f>
        <v>49864</v>
      </c>
      <c r="P93" s="3">
        <f>VLOOKUP($A$9:$A$93,dt!$A$2:$R$78,16,FALSE)</f>
        <v>9800</v>
      </c>
      <c r="Q93" s="3">
        <f>VLOOKUP($A$9:$A$93,dt!$A$2:$R$78,17,FALSE)</f>
        <v>3659</v>
      </c>
      <c r="R93" s="3">
        <f>VLOOKUP($A$9:$A$93,dt!$A$2:$R$78,18,FALSE)</f>
        <v>602</v>
      </c>
      <c r="S93" s="5"/>
    </row>
    <row r="94" spans="1:19" ht="20.4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9" ht="20.45" customHeight="1">
      <c r="A95" s="4" t="s">
        <v>23</v>
      </c>
      <c r="B95" s="11" t="s">
        <v>24</v>
      </c>
      <c r="D95" s="11"/>
      <c r="E95" s="11"/>
      <c r="F95" s="11"/>
    </row>
    <row r="96" spans="1:19" ht="20.45" customHeight="1">
      <c r="A96" s="12" t="s">
        <v>25</v>
      </c>
      <c r="B96" s="11" t="s">
        <v>26</v>
      </c>
      <c r="D96" s="11"/>
      <c r="E96" s="11"/>
      <c r="F96" s="11"/>
    </row>
    <row r="97" ht="18.95" customHeight="1"/>
  </sheetData>
  <sheetProtection algorithmName="SHA-512" hashValue="Rlk9uLjr8bRZvbzk2Nlc1m699ZLI+91+PTncFmBcNFv7uPivIOzVQXg8hGviphHvnz4FaEgI0s6LK08AWsGiUw==" saltValue="yCWekBoTuGxO2sVwyd+0Xw==" spinCount="100000" sheet="1" objects="1" scenarios="1"/>
  <mergeCells count="11">
    <mergeCell ref="Q4:R4"/>
    <mergeCell ref="A3:A6"/>
    <mergeCell ref="B3:B6"/>
    <mergeCell ref="C3:R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Height="4" orientation="landscape" r:id="rId1"/>
  <rowBreaks count="2" manualBreakCount="2">
    <brk id="36" max="17" man="1"/>
    <brk id="66" max="17" man="1"/>
  </rowBreaks>
  <ignoredErrors>
    <ignoredError sqref="B18:R18 B28:R28 B37:R37 B50:R50 B59:R59 B69:R69 B78:R78 B88:R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dt</vt:lpstr>
      <vt:lpstr>เกษตรกร</vt:lpstr>
      <vt:lpstr>เกษตรกร!Print_Area</vt:lpstr>
      <vt:lpstr>เกษตรกร!Print_Titles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2023-09-06T04:33:55Z</cp:lastPrinted>
  <dcterms:created xsi:type="dcterms:W3CDTF">2018-05-22T06:47:05Z</dcterms:created>
  <dcterms:modified xsi:type="dcterms:W3CDTF">2023-10-05T03:27:44Z</dcterms:modified>
</cp:coreProperties>
</file>