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020" firstSheet="1" activeTab="1"/>
  </bookViews>
  <sheets>
    <sheet name="dt" sheetId="5" state="hidden" r:id="rId1"/>
    <sheet name="สัตว์อื่นๆ" sheetId="1" r:id="rId2"/>
  </sheets>
  <definedNames>
    <definedName name="_xlnm.Print_Area" localSheetId="1">สัตว์อื่นๆ!$A$1:$AS$96</definedName>
    <definedName name="_xlnm.Print_Titles" localSheetId="1">สัตว์อื่นๆ!$A:$A,สัตว์อื่นๆ!$1:$6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93" i="1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Q69" l="1"/>
  <c r="AR50"/>
  <c r="AR37"/>
  <c r="AQ37"/>
  <c r="AR28"/>
  <c r="AQ28"/>
  <c r="AR78"/>
  <c r="AR8" l="1"/>
  <c r="AR59"/>
  <c r="AQ78"/>
  <c r="AQ88"/>
  <c r="AQ50"/>
  <c r="AR18"/>
  <c r="AQ18"/>
  <c r="AR88"/>
  <c r="AQ59"/>
  <c r="AQ8"/>
  <c r="AQ7" s="1"/>
  <c r="AR69"/>
  <c r="AR7"/>
  <c r="AS8"/>
  <c r="AE88"/>
  <c r="AF8"/>
  <c r="AG88"/>
  <c r="AD78"/>
  <c r="AE37"/>
  <c r="AE50"/>
  <c r="AG50"/>
  <c r="AG59"/>
  <c r="AE69"/>
  <c r="AG69"/>
  <c r="AE78"/>
  <c r="AG78"/>
  <c r="AF88"/>
  <c r="AG18" l="1"/>
  <c r="AD8"/>
  <c r="AD69"/>
  <c r="AD88"/>
  <c r="AF37"/>
  <c r="AF18"/>
  <c r="AD18"/>
  <c r="AD28"/>
  <c r="AF28"/>
  <c r="AD37"/>
  <c r="AE28"/>
  <c r="AG28"/>
  <c r="AG37"/>
  <c r="AF50"/>
  <c r="AF59"/>
  <c r="AE8"/>
  <c r="AG8"/>
  <c r="AE18"/>
  <c r="AE59"/>
  <c r="AD50"/>
  <c r="AD59"/>
  <c r="AF69"/>
  <c r="AF78"/>
  <c r="AS88"/>
  <c r="AP88"/>
  <c r="AP78"/>
  <c r="AP69"/>
  <c r="AP59"/>
  <c r="AP50"/>
  <c r="AP37"/>
  <c r="AS28"/>
  <c r="AP28"/>
  <c r="AP18"/>
  <c r="AP8"/>
  <c r="N88"/>
  <c r="N78"/>
  <c r="O69"/>
  <c r="N69"/>
  <c r="O59"/>
  <c r="N59"/>
  <c r="O50"/>
  <c r="N50"/>
  <c r="N37"/>
  <c r="N28"/>
  <c r="O18"/>
  <c r="N18"/>
  <c r="K88"/>
  <c r="J88"/>
  <c r="J78"/>
  <c r="K69"/>
  <c r="J69"/>
  <c r="K59"/>
  <c r="J59"/>
  <c r="J50"/>
  <c r="J37"/>
  <c r="K28"/>
  <c r="J28"/>
  <c r="J18"/>
  <c r="M8"/>
  <c r="I88"/>
  <c r="H88"/>
  <c r="H78"/>
  <c r="I69"/>
  <c r="H69"/>
  <c r="I59"/>
  <c r="H59"/>
  <c r="H50"/>
  <c r="H37"/>
  <c r="H28"/>
  <c r="H18"/>
  <c r="I18"/>
  <c r="P8"/>
  <c r="Q8"/>
  <c r="R8"/>
  <c r="S8"/>
  <c r="B8"/>
  <c r="C8"/>
  <c r="D8"/>
  <c r="E8"/>
  <c r="F8"/>
  <c r="G8"/>
  <c r="T8"/>
  <c r="U8"/>
  <c r="V8"/>
  <c r="W8"/>
  <c r="X8"/>
  <c r="Y8"/>
  <c r="Z8"/>
  <c r="AA8"/>
  <c r="AB8"/>
  <c r="AC8"/>
  <c r="AH8"/>
  <c r="AI8"/>
  <c r="AJ8"/>
  <c r="AK8"/>
  <c r="AL8"/>
  <c r="AM8"/>
  <c r="AN8"/>
  <c r="AO8"/>
  <c r="K18"/>
  <c r="L18"/>
  <c r="M18"/>
  <c r="P18"/>
  <c r="Q18"/>
  <c r="R18"/>
  <c r="S18"/>
  <c r="B18"/>
  <c r="C18"/>
  <c r="D18"/>
  <c r="E18"/>
  <c r="F18"/>
  <c r="G18"/>
  <c r="T18"/>
  <c r="U18"/>
  <c r="V18"/>
  <c r="W18"/>
  <c r="X18"/>
  <c r="Y18"/>
  <c r="Z18"/>
  <c r="AA18"/>
  <c r="AB18"/>
  <c r="AC18"/>
  <c r="AH18"/>
  <c r="AI18"/>
  <c r="AJ18"/>
  <c r="AK18"/>
  <c r="AL18"/>
  <c r="AM18"/>
  <c r="AN18"/>
  <c r="AO18"/>
  <c r="AS18"/>
  <c r="I28"/>
  <c r="L28"/>
  <c r="M28"/>
  <c r="O28"/>
  <c r="P28"/>
  <c r="Q28"/>
  <c r="R28"/>
  <c r="S28"/>
  <c r="B28"/>
  <c r="C28"/>
  <c r="D28"/>
  <c r="E28"/>
  <c r="F28"/>
  <c r="G28"/>
  <c r="T28"/>
  <c r="U28"/>
  <c r="V28"/>
  <c r="W28"/>
  <c r="X28"/>
  <c r="Y28"/>
  <c r="Z28"/>
  <c r="AA28"/>
  <c r="AB28"/>
  <c r="AC28"/>
  <c r="AH28"/>
  <c r="AI28"/>
  <c r="AJ28"/>
  <c r="AK28"/>
  <c r="AL28"/>
  <c r="AM28"/>
  <c r="AN28"/>
  <c r="AO28"/>
  <c r="I37"/>
  <c r="K37"/>
  <c r="L37"/>
  <c r="M37"/>
  <c r="O37"/>
  <c r="P37"/>
  <c r="Q37"/>
  <c r="R37"/>
  <c r="S37"/>
  <c r="B37"/>
  <c r="C37"/>
  <c r="D37"/>
  <c r="E37"/>
  <c r="F37"/>
  <c r="G37"/>
  <c r="T37"/>
  <c r="U37"/>
  <c r="V37"/>
  <c r="W37"/>
  <c r="X37"/>
  <c r="Y37"/>
  <c r="Z37"/>
  <c r="AA37"/>
  <c r="AB37"/>
  <c r="AC37"/>
  <c r="AH37"/>
  <c r="AI37"/>
  <c r="AJ37"/>
  <c r="AK37"/>
  <c r="AL37"/>
  <c r="AM37"/>
  <c r="AN37"/>
  <c r="AO37"/>
  <c r="AS37"/>
  <c r="I50"/>
  <c r="K50"/>
  <c r="L50"/>
  <c r="M50"/>
  <c r="P50"/>
  <c r="Q50"/>
  <c r="R50"/>
  <c r="S50"/>
  <c r="B50"/>
  <c r="C50"/>
  <c r="D50"/>
  <c r="E50"/>
  <c r="F50"/>
  <c r="G50"/>
  <c r="T50"/>
  <c r="U50"/>
  <c r="V50"/>
  <c r="W50"/>
  <c r="X50"/>
  <c r="Y50"/>
  <c r="Z50"/>
  <c r="AA50"/>
  <c r="AB50"/>
  <c r="AC50"/>
  <c r="AH50"/>
  <c r="AI50"/>
  <c r="AJ50"/>
  <c r="AK50"/>
  <c r="AL50"/>
  <c r="AM50"/>
  <c r="AN50"/>
  <c r="AO50"/>
  <c r="AS50"/>
  <c r="L59"/>
  <c r="M59"/>
  <c r="P59"/>
  <c r="Q59"/>
  <c r="R59"/>
  <c r="S59"/>
  <c r="B59"/>
  <c r="C59"/>
  <c r="D59"/>
  <c r="E59"/>
  <c r="F59"/>
  <c r="G59"/>
  <c r="T59"/>
  <c r="U59"/>
  <c r="V59"/>
  <c r="W59"/>
  <c r="X59"/>
  <c r="Y59"/>
  <c r="Z59"/>
  <c r="AA59"/>
  <c r="AB59"/>
  <c r="AC59"/>
  <c r="AH59"/>
  <c r="AI59"/>
  <c r="AJ59"/>
  <c r="AK59"/>
  <c r="AL59"/>
  <c r="AM59"/>
  <c r="AN59"/>
  <c r="AO59"/>
  <c r="AS59"/>
  <c r="L69"/>
  <c r="M69"/>
  <c r="P69"/>
  <c r="Q69"/>
  <c r="R69"/>
  <c r="S69"/>
  <c r="B69"/>
  <c r="C69"/>
  <c r="D69"/>
  <c r="E69"/>
  <c r="F69"/>
  <c r="G69"/>
  <c r="T69"/>
  <c r="U69"/>
  <c r="V69"/>
  <c r="W69"/>
  <c r="X69"/>
  <c r="Y69"/>
  <c r="Z69"/>
  <c r="AA69"/>
  <c r="AB69"/>
  <c r="AC69"/>
  <c r="AH69"/>
  <c r="AI69"/>
  <c r="AJ69"/>
  <c r="AK69"/>
  <c r="AL69"/>
  <c r="AM69"/>
  <c r="AN69"/>
  <c r="AO69"/>
  <c r="AS69"/>
  <c r="I78"/>
  <c r="K78"/>
  <c r="L78"/>
  <c r="M78"/>
  <c r="O78"/>
  <c r="P78"/>
  <c r="Q78"/>
  <c r="R78"/>
  <c r="S78"/>
  <c r="B78"/>
  <c r="C78"/>
  <c r="D78"/>
  <c r="E78"/>
  <c r="F78"/>
  <c r="G78"/>
  <c r="T78"/>
  <c r="U78"/>
  <c r="V78"/>
  <c r="W78"/>
  <c r="X78"/>
  <c r="Y78"/>
  <c r="Z78"/>
  <c r="AA78"/>
  <c r="AB78"/>
  <c r="AC78"/>
  <c r="AH78"/>
  <c r="AI78"/>
  <c r="AJ78"/>
  <c r="AK78"/>
  <c r="AL78"/>
  <c r="AM78"/>
  <c r="AN78"/>
  <c r="AO78"/>
  <c r="AS78"/>
  <c r="L88"/>
  <c r="M88"/>
  <c r="O88"/>
  <c r="P88"/>
  <c r="Q88"/>
  <c r="R88"/>
  <c r="S88"/>
  <c r="B88"/>
  <c r="C88"/>
  <c r="D88"/>
  <c r="E88"/>
  <c r="F88"/>
  <c r="G88"/>
  <c r="T88"/>
  <c r="U88"/>
  <c r="V88"/>
  <c r="W88"/>
  <c r="X88"/>
  <c r="Y88"/>
  <c r="Z88"/>
  <c r="AA88"/>
  <c r="AB88"/>
  <c r="AC88"/>
  <c r="AH88"/>
  <c r="AI88"/>
  <c r="AJ88"/>
  <c r="AK88"/>
  <c r="AL88"/>
  <c r="AM88"/>
  <c r="AN88"/>
  <c r="AO88"/>
  <c r="AD7" l="1"/>
  <c r="AG7"/>
  <c r="AE7"/>
  <c r="AF7"/>
  <c r="AS7"/>
  <c r="N8"/>
  <c r="N7" s="1"/>
  <c r="O8"/>
  <c r="O7" s="1"/>
  <c r="J8"/>
  <c r="J7" s="1"/>
  <c r="K8"/>
  <c r="K7" s="1"/>
  <c r="L8"/>
  <c r="L7" s="1"/>
  <c r="H8"/>
  <c r="H7" s="1"/>
  <c r="I8"/>
  <c r="I7" s="1"/>
  <c r="AO7"/>
  <c r="AK7"/>
  <c r="AC7"/>
  <c r="Y7"/>
  <c r="U7"/>
  <c r="E7"/>
  <c r="S7"/>
  <c r="AN7"/>
  <c r="AJ7"/>
  <c r="AB7"/>
  <c r="X7"/>
  <c r="T7"/>
  <c r="D7"/>
  <c r="R7"/>
  <c r="AM7"/>
  <c r="AI7"/>
  <c r="AA7"/>
  <c r="W7"/>
  <c r="G7"/>
  <c r="C7"/>
  <c r="Q7"/>
  <c r="M7"/>
  <c r="AP7"/>
  <c r="AL7"/>
  <c r="AH7"/>
  <c r="Z7"/>
  <c r="V7"/>
  <c r="F7"/>
  <c r="B7"/>
  <c r="P7"/>
</calcChain>
</file>

<file path=xl/sharedStrings.xml><?xml version="1.0" encoding="utf-8"?>
<sst xmlns="http://schemas.openxmlformats.org/spreadsheetml/2006/main" count="328" uniqueCount="168">
  <si>
    <t>ลา</t>
  </si>
  <si>
    <t>ล่อ</t>
  </si>
  <si>
    <t>ช้าง</t>
  </si>
  <si>
    <t>ม้า</t>
  </si>
  <si>
    <t>ห่าน</t>
  </si>
  <si>
    <t>ไก่งวง</t>
  </si>
  <si>
    <t xml:space="preserve">นกกระทา </t>
  </si>
  <si>
    <t>นกกระจอกเทศ</t>
  </si>
  <si>
    <t>นกอีมู</t>
  </si>
  <si>
    <t>กวาง</t>
  </si>
  <si>
    <t>อูฐ</t>
  </si>
  <si>
    <t>หมูป่า</t>
  </si>
  <si>
    <t>นก/สัตว์ปีกสวยงาม</t>
  </si>
  <si>
    <t>สัตว์ปีกอื่นๆ</t>
  </si>
  <si>
    <t>ผึ้ง</t>
  </si>
  <si>
    <t>จิ้งหรีด</t>
  </si>
  <si>
    <t>รวมสัตว์เลี้ยงอื่นๆ</t>
  </si>
  <si>
    <t>นกกระทารวม</t>
  </si>
  <si>
    <t>จังหวัด</t>
  </si>
  <si>
    <t>จำนวน</t>
  </si>
  <si>
    <t>เกษตรกร</t>
  </si>
  <si>
    <t>(ตัว)</t>
  </si>
  <si>
    <t>(ราย)</t>
  </si>
  <si>
    <t>ยอดรวม</t>
  </si>
  <si>
    <t>เขต 1</t>
  </si>
  <si>
    <t>เขต 2</t>
  </si>
  <si>
    <t>เขต 3</t>
  </si>
  <si>
    <t>เขต 4</t>
  </si>
  <si>
    <t>เขต 5</t>
  </si>
  <si>
    <t>เขต 6</t>
  </si>
  <si>
    <t>เขต 7</t>
  </si>
  <si>
    <t>เขต 8</t>
  </si>
  <si>
    <t>เขต 9</t>
  </si>
  <si>
    <t>ที่มา</t>
  </si>
  <si>
    <t>: สำนักงานปศุสัตว์อำเภอ</t>
  </si>
  <si>
    <t>รวบรวมโดย</t>
  </si>
  <si>
    <t>: กลุ่มสารสนเทศและข้อมูลสถิติ ศูนย์เทคโนโลยีสารสนเทศและการสื่อสาร กรมปศุสัตว์</t>
  </si>
  <si>
    <t xml:space="preserve"> กรุงเทพมหานคร </t>
  </si>
  <si>
    <t xml:space="preserve"> นนทบุรี </t>
  </si>
  <si>
    <t xml:space="preserve"> ปทุมธานี </t>
  </si>
  <si>
    <t xml:space="preserve"> พระนครศรีอยุธยา </t>
  </si>
  <si>
    <t xml:space="preserve"> อ่างทอง </t>
  </si>
  <si>
    <t xml:space="preserve"> ลพบุรี </t>
  </si>
  <si>
    <t xml:space="preserve"> สิงห์บุรี </t>
  </si>
  <si>
    <t xml:space="preserve"> ชัยนาท </t>
  </si>
  <si>
    <t xml:space="preserve"> สระบุรี </t>
  </si>
  <si>
    <t xml:space="preserve"> สมุทรปราการ </t>
  </si>
  <si>
    <t xml:space="preserve"> ชลบุรี </t>
  </si>
  <si>
    <t xml:space="preserve"> ระยอง </t>
  </si>
  <si>
    <t xml:space="preserve"> จันทบุรี </t>
  </si>
  <si>
    <t xml:space="preserve"> ตราด </t>
  </si>
  <si>
    <t xml:space="preserve"> ฉะเชิงเทรา </t>
  </si>
  <si>
    <t xml:space="preserve"> ปราจีนบุรี </t>
  </si>
  <si>
    <t xml:space="preserve"> นครนายก </t>
  </si>
  <si>
    <t xml:space="preserve"> สระแก้ว </t>
  </si>
  <si>
    <t xml:space="preserve"> นครราชสีมา </t>
  </si>
  <si>
    <t xml:space="preserve"> บุรีรัมย์ </t>
  </si>
  <si>
    <t xml:space="preserve"> ศรีสะเกษ </t>
  </si>
  <si>
    <t xml:space="preserve"> สุรินทร์ </t>
  </si>
  <si>
    <t xml:space="preserve"> อุบลราชธานี </t>
  </si>
  <si>
    <t xml:space="preserve"> ยโสธร </t>
  </si>
  <si>
    <t xml:space="preserve"> ชัยภูมิ </t>
  </si>
  <si>
    <t xml:space="preserve"> อำนาจเจริญ </t>
  </si>
  <si>
    <t xml:space="preserve"> ร้อยเอ็ด </t>
  </si>
  <si>
    <t xml:space="preserve"> หนองบัวลำภู </t>
  </si>
  <si>
    <t xml:space="preserve"> ขอนแก่น </t>
  </si>
  <si>
    <t xml:space="preserve"> อุดรธานี </t>
  </si>
  <si>
    <t xml:space="preserve"> เลย </t>
  </si>
  <si>
    <t xml:space="preserve"> หนองคาย </t>
  </si>
  <si>
    <t xml:space="preserve"> มหาสารคาม </t>
  </si>
  <si>
    <t xml:space="preserve"> กาฬสินธุ์ </t>
  </si>
  <si>
    <t xml:space="preserve"> นครพนม </t>
  </si>
  <si>
    <t xml:space="preserve"> มุกดาหาร </t>
  </si>
  <si>
    <t xml:space="preserve"> สกลนคร </t>
  </si>
  <si>
    <t xml:space="preserve"> บึงกาฬ </t>
  </si>
  <si>
    <t xml:space="preserve"> เชียงใหม่ </t>
  </si>
  <si>
    <t xml:space="preserve"> ลำพูน </t>
  </si>
  <si>
    <t xml:space="preserve"> ลำปาง </t>
  </si>
  <si>
    <t xml:space="preserve"> แพร่ </t>
  </si>
  <si>
    <t xml:space="preserve"> น่าน </t>
  </si>
  <si>
    <t xml:space="preserve"> พะเยา </t>
  </si>
  <si>
    <t xml:space="preserve"> เชียงราย </t>
  </si>
  <si>
    <t xml:space="preserve"> แม่ฮ่องสอน </t>
  </si>
  <si>
    <t xml:space="preserve"> อุตรดิตถ์ </t>
  </si>
  <si>
    <t xml:space="preserve"> นครสวรรค์ </t>
  </si>
  <si>
    <t xml:space="preserve"> อุทัยธานี </t>
  </si>
  <si>
    <t xml:space="preserve"> กำแพงเพชร </t>
  </si>
  <si>
    <t xml:space="preserve"> ตาก </t>
  </si>
  <si>
    <t xml:space="preserve"> พิษณุโลก </t>
  </si>
  <si>
    <t xml:space="preserve"> พิจิตร </t>
  </si>
  <si>
    <t xml:space="preserve"> เพชรบูรณ์ </t>
  </si>
  <si>
    <t xml:space="preserve"> สุโขทัย </t>
  </si>
  <si>
    <t xml:space="preserve"> ราชบุรี </t>
  </si>
  <si>
    <t xml:space="preserve"> กาญจนบุรี </t>
  </si>
  <si>
    <t xml:space="preserve"> นครปฐม </t>
  </si>
  <si>
    <t xml:space="preserve"> สมุทรสาคร </t>
  </si>
  <si>
    <t xml:space="preserve"> สมุทรสงคราม </t>
  </si>
  <si>
    <t xml:space="preserve"> เพชรบุรี </t>
  </si>
  <si>
    <t xml:space="preserve"> ประจวบคีรีขันธ์ </t>
  </si>
  <si>
    <t xml:space="preserve"> สุพรรณบุรี </t>
  </si>
  <si>
    <t xml:space="preserve"> นครศรีธรรมราช </t>
  </si>
  <si>
    <t xml:space="preserve"> กระบี่ </t>
  </si>
  <si>
    <t xml:space="preserve"> พังงา </t>
  </si>
  <si>
    <t xml:space="preserve"> ภูเก็ต </t>
  </si>
  <si>
    <t xml:space="preserve"> สุราษฎร์ธานี </t>
  </si>
  <si>
    <t xml:space="preserve"> ระนอง </t>
  </si>
  <si>
    <t xml:space="preserve"> ชุมพร </t>
  </si>
  <si>
    <t xml:space="preserve"> ตรัง </t>
  </si>
  <si>
    <t xml:space="preserve"> พัทลุง </t>
  </si>
  <si>
    <t xml:space="preserve"> สงขลา </t>
  </si>
  <si>
    <t xml:space="preserve"> สตูล </t>
  </si>
  <si>
    <t xml:space="preserve"> ปัตตานี </t>
  </si>
  <si>
    <t xml:space="preserve"> ยะลา </t>
  </si>
  <si>
    <t xml:space="preserve"> นราธิวาส </t>
  </si>
  <si>
    <t>นกกระทาพันธุ์เนื้อ</t>
  </si>
  <si>
    <t>นกกระทาพันธุ์ไข่</t>
  </si>
  <si>
    <t>(รัง)</t>
  </si>
  <si>
    <t>(กิโลกรัม)</t>
  </si>
  <si>
    <t>สถานที่เลี้ยงสัตว์ จังหวัด</t>
  </si>
  <si>
    <t>นกกระทา พันธุ์เนื้อ (ตัว)</t>
  </si>
  <si>
    <t>เกษตรกรผู้เลี้ยงนกกระทา พันธุ์เนื้อ (ราย)</t>
  </si>
  <si>
    <t>นกกระทา พันธุ์ไข่ (ตัว)</t>
  </si>
  <si>
    <t>เกษตรกรผู้เลี้ยงนกกระทา พันธุ์ไข่ (ราย)</t>
  </si>
  <si>
    <t>จำนวนรวม นกกระทา ทั้งสิ้น (ตัว)</t>
  </si>
  <si>
    <t>จำนวนรวมเกษตรกรผู้เลี้ยง นกกระทา ทั้งสิ้น (ราย)</t>
  </si>
  <si>
    <t>จำนวนรวมสัตว์เลี้ยง อื่นๆ ลา ทั้งสิ้น (ตัว)</t>
  </si>
  <si>
    <t>จำนวนรวมเกษตรกรผู้เลี้ยงสัตว์เลี้ยง อื่นๆ ลา ทั้งสิ้น (ราย)</t>
  </si>
  <si>
    <t>จำนวนรวมสัตว์เลี้ยง อื่นๆ ล่อ ทั้งสิ้น (ตัว)</t>
  </si>
  <si>
    <t>จำนวนรวมเกษตรกรผู้เลี้ยงสัตว์เลี้ยง อื่นๆ ล่อ ทั้งสิ้น (ราย)</t>
  </si>
  <si>
    <t>จำนวนรวมสัตว์เลี้ยง อื่นๆ ช้าง ทั้งสิ้น (ตัว)</t>
  </si>
  <si>
    <t>จำนวนรวมเกษตรกรผู้เลี้ยงสัตว์เลี้ยง อื่นๆ ช้าง ทั้งสิ้น (ราย)</t>
  </si>
  <si>
    <t>จำนวนรวมสัตว์เลี้ยง อื่นๆ ม้า ทั้งสิ้น (ตัว)</t>
  </si>
  <si>
    <t>จำนวนรวมเกษตรกรผู้เลี้ยงสัตว์เลี้ยง อื่นๆ ม้า ทั้งสิ้น (ราย)</t>
  </si>
  <si>
    <t>จำนวนรวมสัตว์เลี้ยง อื่นๆ ห่าน ทั้งสิ้น (ตัว)</t>
  </si>
  <si>
    <t>จำนวนรวมเกษตรกรผู้เลี้ยงสัตว์เลี้ยง อื่นๆ ห่าน ทั้งสิ้น (ราย)</t>
  </si>
  <si>
    <t>จำนวนรวมสัตว์เลี้ยง อื่นๆ ไก่งวง ทั้งสิ้น (ตัว)</t>
  </si>
  <si>
    <t>จำนวนรวมเกษตรกรผู้เลี้ยงสัตว์เลี้ยง อื่นๆ ไก่งวง ทั้งสิ้น (ราย)</t>
  </si>
  <si>
    <t>จำนวนรวมสัตว์เลี้ยง อื่นๆ นกกระจอกเทศ ทั้งสิ้น (ตัว)</t>
  </si>
  <si>
    <t>จำนวนรวมเกษตรกรผู้เลี้ยงสัตว์เลี้ยง อื่นๆ นกกระจอกเทศ ทั้งสิ้น (ราย)</t>
  </si>
  <si>
    <t>จำนวนรวมสัตว์เลี้ยง อื่นๆ นกอีมู ทั้งสิ้น (ตัว)</t>
  </si>
  <si>
    <t>จำนวนรวมเกษตรกรผู้เลี้ยงสัตว์เลี้ยง อื่นๆ นกอีมู ทั้งสิ้น (ราย)</t>
  </si>
  <si>
    <t>จำนวนรวมสัตว์เลี้ยง อื่นๆ กวาง ทั้งสิ้น (ตัว)</t>
  </si>
  <si>
    <t>จำนวนรวมเกษตรกรผู้เลี้ยงสัตว์เลี้ยง อื่นๆ กวาง ทั้งสิ้น (ราย)</t>
  </si>
  <si>
    <t>จำนวนรวมสัตว์เลี้ยง อื่นๆ อูฐ ทั้งสิ้น (ตัว)</t>
  </si>
  <si>
    <t>จำนวนรวมเกษตรกรผู้เลี้ยงสัตว์เลี้ยง อื่นๆ อูฐ ทั้งสิ้น (ราย)</t>
  </si>
  <si>
    <t>จำนวนรวมสัตว์เลี้ยง อื่นๆ หมูป่า ทั้งสิ้น (ตัว)</t>
  </si>
  <si>
    <t>จำนวนรวมเกษตรกรผู้เลี้ยงสัตว์เลี้ยง อื่นๆ หมูป่า ทั้งสิ้น (ราย)</t>
  </si>
  <si>
    <t>จำนวนรวมสัตว์เลี้ยง อื่นๆ นก/สัตว์ปีกสวยงาม ทั้งสิ้น (ตัว)</t>
  </si>
  <si>
    <t>จำนวนรวมเกษตรกรผู้เลี้ยงสัตว์เลี้ยง อื่นๆ นก/สัตว์ปีกสวยงาม ทั้งสิ้น (ราย)</t>
  </si>
  <si>
    <t>จำนวนรวมสัตว์เลี้ยง อื่นๆ สัตว์ปีกอื่นๆ ทั้งสิ้น (ตัว)</t>
  </si>
  <si>
    <t>จำนวนรวมเกษตรกรผู้เลี้ยงสัตว์เลี้ยง อื่นๆ สัตว์ปีกอื่นๆ ทั้งสิ้น (ราย)</t>
  </si>
  <si>
    <t>จำนวนรวมสัตว์เลี้ยง อื่นๆ ผึ้ง ทั้งสิ้น (รัง)</t>
  </si>
  <si>
    <t>จำนวนรวมเกษตรกรผู้เลี้ยงสัตว์เลี้ยง อื่นๆ ผึ้ง ทั้งสิ้น (ราย)</t>
  </si>
  <si>
    <t>จำนวนรวมสัตว์เลี้ยง อื่นๆ จิ้งหรีด ทั้งสิ้น (กิโลกรัม)</t>
  </si>
  <si>
    <t>จำนวนรวมเกษตรกรผู้เลี้ยงสัตว์เลี้ยง อื่นๆ จิ้งหรีด ทั้งสิ้น (ราย)</t>
  </si>
  <si>
    <t>จำนวนรวมสัตว์เลี้ยง อื่นๆ กระต่าย (ตัว)</t>
  </si>
  <si>
    <t>จำนวนรวมเกษตรกรผู้เลี้ยงสัตว์เลี้ยง อื่นๆ กระต่าย (ราย)</t>
  </si>
  <si>
    <t>จำนวนรวมสัตว์เลี้ยง อื่นๆ ม้าลาย (ตัว)</t>
  </si>
  <si>
    <t>จำนวนรวมเกษตรกรผู้เลี้ยงสัตว์เลี้ยง อื่นๆ ม้าลาย (ราย)</t>
  </si>
  <si>
    <t>จำนวนรวมสัตว์เลี้ยง อื่นๆ ทั้งสิ้น (ตัว)</t>
  </si>
  <si>
    <t>จำนวนรวมเกษตรกรผู้เลี้ยงสัตว์เลี้ยง อื่นๆ ทั้งสิ้น (ราย)</t>
  </si>
  <si>
    <t>กระต่าย</t>
  </si>
  <si>
    <t>ม้าลาย</t>
  </si>
  <si>
    <t>จำนวนรวมสัตว์เลี้ยง อื่นๆ ทั้งสิ้น (รัง)</t>
  </si>
  <si>
    <t>จำนวนรวมสัตว์เลี้ยง อื่นๆ ทั้งสิ้น (กิโลกรัม)</t>
  </si>
  <si>
    <t>จำนวนรวม พืชอาหารสัตว์ ทั้งสิ้น (ไร่)</t>
  </si>
  <si>
    <t>จำนวนรวมเกษตรกรผู้ปลูก พืชอาหารสัตว์ ทั้งสิ้น (ราย)</t>
  </si>
  <si>
    <t>ตารางที่ 10-1 จำนวนเกษตรกรและสัตว์อื่นๆ รายจังหวัด ปี 2566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</si>
</sst>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</numFmts>
  <fonts count="11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>
      <alignment wrapText="1"/>
    </xf>
    <xf numFmtId="0" fontId="3" fillId="0" borderId="0">
      <alignment wrapText="1"/>
    </xf>
    <xf numFmtId="187" fontId="3" fillId="0" borderId="0" applyFont="0" applyFill="0" applyBorder="0" applyAlignment="0" applyProtection="0">
      <alignment wrapText="1"/>
    </xf>
    <xf numFmtId="0" fontId="3" fillId="0" borderId="0">
      <alignment wrapText="1"/>
    </xf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0" fillId="0" borderId="0"/>
    <xf numFmtId="0" fontId="9" fillId="0" borderId="0"/>
  </cellStyleXfs>
  <cellXfs count="27">
    <xf numFmtId="0" fontId="0" fillId="0" borderId="0" xfId="0"/>
    <xf numFmtId="41" fontId="1" fillId="0" borderId="0" xfId="0" applyNumberFormat="1" applyFont="1" applyAlignment="1">
      <alignment vertical="center"/>
    </xf>
    <xf numFmtId="41" fontId="2" fillId="3" borderId="2" xfId="1" applyNumberFormat="1" applyFont="1" applyFill="1" applyBorder="1" applyAlignment="1">
      <alignment vertical="center" shrinkToFit="1"/>
    </xf>
    <xf numFmtId="41" fontId="6" fillId="0" borderId="2" xfId="1" applyNumberFormat="1" applyFont="1" applyFill="1" applyBorder="1" applyAlignment="1">
      <alignment vertical="center" shrinkToFit="1"/>
    </xf>
    <xf numFmtId="0" fontId="2" fillId="0" borderId="0" xfId="2" applyFont="1" applyFill="1" applyBorder="1" applyAlignment="1">
      <alignment horizontal="left" vertical="center"/>
    </xf>
    <xf numFmtId="0" fontId="6" fillId="0" borderId="0" xfId="3" applyNumberFormat="1" applyFont="1" applyAlignment="1">
      <alignment horizontal="left" vertical="center"/>
    </xf>
    <xf numFmtId="0" fontId="2" fillId="0" borderId="0" xfId="2" applyFont="1" applyAlignment="1">
      <alignment horizontal="left" vertical="center"/>
    </xf>
    <xf numFmtId="41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8" fillId="3" borderId="1" xfId="0" applyNumberFormat="1" applyFont="1" applyFill="1" applyBorder="1" applyAlignment="1">
      <alignment horizontal="center" vertical="center"/>
    </xf>
    <xf numFmtId="41" fontId="4" fillId="4" borderId="2" xfId="4" applyNumberFormat="1" applyFont="1" applyFill="1" applyBorder="1" applyAlignment="1">
      <alignment horizontal="center" vertical="center" wrapText="1"/>
    </xf>
    <xf numFmtId="41" fontId="5" fillId="0" borderId="2" xfId="4" applyNumberFormat="1" applyFont="1" applyBorder="1" applyAlignment="1">
      <alignment horizontal="left" vertical="center" wrapText="1"/>
    </xf>
    <xf numFmtId="41" fontId="2" fillId="4" borderId="2" xfId="1" applyNumberFormat="1" applyFont="1" applyFill="1" applyBorder="1" applyAlignment="1">
      <alignment vertical="center" shrinkToFit="1"/>
    </xf>
    <xf numFmtId="41" fontId="2" fillId="2" borderId="1" xfId="0" applyNumberFormat="1" applyFont="1" applyFill="1" applyBorder="1" applyAlignment="1">
      <alignment horizontal="center" vertical="center"/>
    </xf>
    <xf numFmtId="41" fontId="2" fillId="2" borderId="3" xfId="0" applyNumberFormat="1" applyFont="1" applyFill="1" applyBorder="1" applyAlignment="1">
      <alignment horizontal="center" vertical="center"/>
    </xf>
    <xf numFmtId="41" fontId="2" fillId="2" borderId="1" xfId="0" applyNumberFormat="1" applyFont="1" applyFill="1" applyBorder="1" applyAlignment="1">
      <alignment horizontal="center" vertical="center"/>
    </xf>
    <xf numFmtId="41" fontId="2" fillId="2" borderId="1" xfId="0" applyNumberFormat="1" applyFont="1" applyFill="1" applyBorder="1" applyAlignment="1">
      <alignment horizontal="center" vertical="center"/>
    </xf>
    <xf numFmtId="41" fontId="2" fillId="2" borderId="4" xfId="0" applyNumberFormat="1" applyFont="1" applyFill="1" applyBorder="1" applyAlignment="1">
      <alignment horizontal="center" vertical="center"/>
    </xf>
    <xf numFmtId="41" fontId="2" fillId="2" borderId="1" xfId="0" applyNumberFormat="1" applyFont="1" applyFill="1" applyBorder="1" applyAlignment="1">
      <alignment horizontal="center" vertical="center"/>
    </xf>
    <xf numFmtId="41" fontId="2" fillId="2" borderId="1" xfId="0" applyNumberFormat="1" applyFont="1" applyFill="1" applyBorder="1" applyAlignment="1">
      <alignment horizontal="center" vertical="center"/>
    </xf>
    <xf numFmtId="41" fontId="2" fillId="2" borderId="4" xfId="0" applyNumberFormat="1" applyFont="1" applyFill="1" applyBorder="1" applyAlignment="1">
      <alignment horizontal="center" vertical="center"/>
    </xf>
    <xf numFmtId="41" fontId="2" fillId="2" borderId="2" xfId="0" applyNumberFormat="1" applyFont="1" applyFill="1" applyBorder="1" applyAlignment="1">
      <alignment horizontal="center" vertical="center"/>
    </xf>
    <xf numFmtId="41" fontId="2" fillId="2" borderId="5" xfId="0" applyNumberFormat="1" applyFont="1" applyFill="1" applyBorder="1" applyAlignment="1">
      <alignment horizontal="center" vertical="center"/>
    </xf>
    <xf numFmtId="41" fontId="2" fillId="2" borderId="6" xfId="0" applyNumberFormat="1" applyFont="1" applyFill="1" applyBorder="1" applyAlignment="1">
      <alignment horizontal="center" vertical="center"/>
    </xf>
    <xf numFmtId="41" fontId="2" fillId="2" borderId="7" xfId="0" applyNumberFormat="1" applyFont="1" applyFill="1" applyBorder="1" applyAlignment="1">
      <alignment horizontal="center" vertical="center"/>
    </xf>
    <xf numFmtId="41" fontId="2" fillId="2" borderId="8" xfId="0" applyNumberFormat="1" applyFont="1" applyFill="1" applyBorder="1" applyAlignment="1">
      <alignment horizontal="center" vertical="center"/>
    </xf>
  </cellXfs>
  <cellStyles count="11">
    <cellStyle name="Comma 2" xfId="3"/>
    <cellStyle name="Comma 3" xfId="8"/>
    <cellStyle name="Comma 5" xfId="6"/>
    <cellStyle name="Normal 2" xfId="4"/>
    <cellStyle name="Normal 3" xfId="2"/>
    <cellStyle name="Normal 4" xfId="5"/>
    <cellStyle name="Normal 5" xfId="7"/>
    <cellStyle name="Normal 5 2" xfId="9"/>
    <cellStyle name="Normal 6" xfId="10"/>
    <cellStyle name="ปกติ" xfId="0" builtinId="0"/>
    <cellStyle name="ปกติ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8"/>
  <sheetViews>
    <sheetView workbookViewId="0"/>
  </sheetViews>
  <sheetFormatPr defaultRowHeight="14.25"/>
  <cols>
    <col min="1" max="1" width="19.375" bestFit="1" customWidth="1"/>
    <col min="2" max="2" width="19.5" bestFit="1" customWidth="1"/>
    <col min="3" max="3" width="32.375" bestFit="1" customWidth="1"/>
    <col min="4" max="4" width="18.75" bestFit="1" customWidth="1"/>
    <col min="5" max="5" width="31.625" bestFit="1" customWidth="1"/>
    <col min="6" max="6" width="26.25" bestFit="1" customWidth="1"/>
    <col min="7" max="7" width="39.125" bestFit="1" customWidth="1"/>
    <col min="8" max="8" width="31.75" bestFit="1" customWidth="1"/>
    <col min="9" max="9" width="44.625" bestFit="1" customWidth="1"/>
    <col min="10" max="10" width="32" bestFit="1" customWidth="1"/>
    <col min="11" max="11" width="44.875" bestFit="1" customWidth="1"/>
    <col min="12" max="12" width="32.625" bestFit="1" customWidth="1"/>
    <col min="13" max="13" width="45.5" bestFit="1" customWidth="1"/>
    <col min="14" max="14" width="31.75" bestFit="1" customWidth="1"/>
    <col min="15" max="15" width="44.625" bestFit="1" customWidth="1"/>
    <col min="16" max="16" width="33" bestFit="1" customWidth="1"/>
    <col min="17" max="17" width="46" bestFit="1" customWidth="1"/>
    <col min="18" max="18" width="34.625" bestFit="1" customWidth="1"/>
    <col min="19" max="19" width="47.5" bestFit="1" customWidth="1"/>
    <col min="20" max="20" width="41.375" bestFit="1" customWidth="1"/>
    <col min="21" max="21" width="54.375" bestFit="1" customWidth="1"/>
    <col min="22" max="22" width="34.375" bestFit="1" customWidth="1"/>
    <col min="23" max="23" width="47.25" bestFit="1" customWidth="1"/>
    <col min="24" max="24" width="33.625" bestFit="1" customWidth="1"/>
    <col min="25" max="25" width="46.5" bestFit="1" customWidth="1"/>
    <col min="26" max="26" width="31.875" bestFit="1" customWidth="1"/>
    <col min="27" max="27" width="44.75" bestFit="1" customWidth="1"/>
    <col min="28" max="28" width="34.25" bestFit="1" customWidth="1"/>
    <col min="29" max="29" width="47.125" bestFit="1" customWidth="1"/>
    <col min="30" max="30" width="30.5" bestFit="1" customWidth="1"/>
    <col min="31" max="31" width="43.375" bestFit="1" customWidth="1"/>
    <col min="32" max="32" width="29.75" bestFit="1" customWidth="1"/>
    <col min="33" max="33" width="42.625" bestFit="1" customWidth="1"/>
    <col min="34" max="34" width="44.5" bestFit="1" customWidth="1"/>
    <col min="35" max="35" width="57.375" bestFit="1" customWidth="1"/>
    <col min="36" max="36" width="38.5" bestFit="1" customWidth="1"/>
    <col min="37" max="37" width="51.375" bestFit="1" customWidth="1"/>
    <col min="38" max="38" width="31.375" bestFit="1" customWidth="1"/>
    <col min="39" max="39" width="44.625" bestFit="1" customWidth="1"/>
    <col min="40" max="40" width="39.125" bestFit="1" customWidth="1"/>
    <col min="41" max="41" width="47.75" bestFit="1" customWidth="1"/>
    <col min="42" max="42" width="29" bestFit="1" customWidth="1"/>
    <col min="43" max="43" width="28.625" bestFit="1" customWidth="1"/>
    <col min="44" max="44" width="33.25" bestFit="1" customWidth="1"/>
    <col min="45" max="45" width="42" bestFit="1" customWidth="1"/>
    <col min="46" max="46" width="29.25" bestFit="1" customWidth="1"/>
    <col min="47" max="47" width="42.125" bestFit="1" customWidth="1"/>
  </cols>
  <sheetData>
    <row r="1" spans="1:47">
      <c r="A1" t="s">
        <v>118</v>
      </c>
      <c r="B1" t="s">
        <v>119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t="s">
        <v>127</v>
      </c>
      <c r="K1" t="s">
        <v>128</v>
      </c>
      <c r="L1" t="s">
        <v>129</v>
      </c>
      <c r="M1" t="s">
        <v>130</v>
      </c>
      <c r="N1" t="s">
        <v>131</v>
      </c>
      <c r="O1" t="s">
        <v>132</v>
      </c>
      <c r="P1" t="s">
        <v>133</v>
      </c>
      <c r="Q1" t="s">
        <v>134</v>
      </c>
      <c r="R1" t="s">
        <v>135</v>
      </c>
      <c r="S1" t="s">
        <v>136</v>
      </c>
      <c r="T1" t="s">
        <v>137</v>
      </c>
      <c r="U1" t="s">
        <v>138</v>
      </c>
      <c r="V1" t="s">
        <v>139</v>
      </c>
      <c r="W1" t="s">
        <v>140</v>
      </c>
      <c r="X1" t="s">
        <v>141</v>
      </c>
      <c r="Y1" t="s">
        <v>142</v>
      </c>
      <c r="Z1" t="s">
        <v>143</v>
      </c>
      <c r="AA1" t="s">
        <v>144</v>
      </c>
      <c r="AB1" t="s">
        <v>145</v>
      </c>
      <c r="AC1" t="s">
        <v>146</v>
      </c>
      <c r="AD1" t="s">
        <v>155</v>
      </c>
      <c r="AE1" t="s">
        <v>156</v>
      </c>
      <c r="AF1" t="s">
        <v>157</v>
      </c>
      <c r="AG1" t="s">
        <v>158</v>
      </c>
      <c r="AH1" t="s">
        <v>147</v>
      </c>
      <c r="AI1" t="s">
        <v>148</v>
      </c>
      <c r="AJ1" t="s">
        <v>149</v>
      </c>
      <c r="AK1" t="s">
        <v>150</v>
      </c>
      <c r="AL1" t="s">
        <v>151</v>
      </c>
      <c r="AM1" t="s">
        <v>152</v>
      </c>
      <c r="AN1" t="s">
        <v>153</v>
      </c>
      <c r="AO1" t="s">
        <v>154</v>
      </c>
      <c r="AP1" t="s">
        <v>159</v>
      </c>
      <c r="AQ1" t="s">
        <v>163</v>
      </c>
      <c r="AR1" t="s">
        <v>164</v>
      </c>
      <c r="AS1" t="s">
        <v>160</v>
      </c>
      <c r="AT1" t="s">
        <v>165</v>
      </c>
      <c r="AU1" t="s">
        <v>166</v>
      </c>
    </row>
    <row r="2" spans="1:47">
      <c r="A2" t="s">
        <v>37</v>
      </c>
      <c r="B2">
        <v>0</v>
      </c>
      <c r="C2">
        <v>0</v>
      </c>
      <c r="D2">
        <v>240</v>
      </c>
      <c r="E2">
        <v>2</v>
      </c>
      <c r="F2">
        <v>240</v>
      </c>
      <c r="G2">
        <v>2</v>
      </c>
      <c r="H2">
        <v>2</v>
      </c>
      <c r="I2">
        <v>1</v>
      </c>
      <c r="J2">
        <v>3</v>
      </c>
      <c r="K2">
        <v>1</v>
      </c>
      <c r="L2">
        <v>0</v>
      </c>
      <c r="M2">
        <v>0</v>
      </c>
      <c r="N2">
        <v>136</v>
      </c>
      <c r="O2">
        <v>22</v>
      </c>
      <c r="P2">
        <v>410</v>
      </c>
      <c r="Q2">
        <v>51</v>
      </c>
      <c r="R2">
        <v>144</v>
      </c>
      <c r="S2">
        <v>12</v>
      </c>
      <c r="T2">
        <v>0</v>
      </c>
      <c r="U2">
        <v>0</v>
      </c>
      <c r="V2">
        <v>0</v>
      </c>
      <c r="W2">
        <v>0</v>
      </c>
      <c r="X2">
        <v>2</v>
      </c>
      <c r="Y2">
        <v>1</v>
      </c>
      <c r="Z2">
        <v>0</v>
      </c>
      <c r="AA2">
        <v>0</v>
      </c>
      <c r="AB2">
        <v>4</v>
      </c>
      <c r="AC2">
        <v>1</v>
      </c>
      <c r="AD2">
        <v>204</v>
      </c>
      <c r="AE2">
        <v>5</v>
      </c>
      <c r="AF2">
        <v>4</v>
      </c>
      <c r="AG2">
        <v>1</v>
      </c>
      <c r="AH2">
        <v>4937</v>
      </c>
      <c r="AI2">
        <v>175</v>
      </c>
      <c r="AJ2">
        <v>1010</v>
      </c>
      <c r="AK2">
        <v>43</v>
      </c>
      <c r="AL2">
        <v>0</v>
      </c>
      <c r="AM2">
        <v>0</v>
      </c>
      <c r="AN2">
        <v>0</v>
      </c>
      <c r="AO2">
        <v>0</v>
      </c>
      <c r="AP2">
        <v>6856</v>
      </c>
      <c r="AQ2">
        <v>0</v>
      </c>
      <c r="AR2">
        <v>0</v>
      </c>
      <c r="AS2">
        <v>271</v>
      </c>
      <c r="AT2">
        <v>117</v>
      </c>
      <c r="AU2">
        <v>16</v>
      </c>
    </row>
    <row r="3" spans="1:47">
      <c r="A3" t="s">
        <v>44</v>
      </c>
      <c r="B3">
        <v>3010</v>
      </c>
      <c r="C3">
        <v>3</v>
      </c>
      <c r="D3">
        <v>87808</v>
      </c>
      <c r="E3">
        <v>19</v>
      </c>
      <c r="F3">
        <v>90818</v>
      </c>
      <c r="G3">
        <v>20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28</v>
      </c>
      <c r="O3">
        <v>9</v>
      </c>
      <c r="P3">
        <v>1002</v>
      </c>
      <c r="Q3">
        <v>173</v>
      </c>
      <c r="R3">
        <v>504</v>
      </c>
      <c r="S3">
        <v>43</v>
      </c>
      <c r="T3">
        <v>0</v>
      </c>
      <c r="U3">
        <v>0</v>
      </c>
      <c r="V3">
        <v>0</v>
      </c>
      <c r="W3">
        <v>0</v>
      </c>
      <c r="X3">
        <v>45</v>
      </c>
      <c r="Y3">
        <v>3</v>
      </c>
      <c r="Z3">
        <v>0</v>
      </c>
      <c r="AA3">
        <v>0</v>
      </c>
      <c r="AB3">
        <v>83</v>
      </c>
      <c r="AC3">
        <v>13</v>
      </c>
      <c r="AD3">
        <v>280</v>
      </c>
      <c r="AE3">
        <v>21</v>
      </c>
      <c r="AF3">
        <v>0</v>
      </c>
      <c r="AG3">
        <v>0</v>
      </c>
      <c r="AH3">
        <v>2750</v>
      </c>
      <c r="AI3">
        <v>148</v>
      </c>
      <c r="AJ3">
        <v>3954</v>
      </c>
      <c r="AK3">
        <v>237</v>
      </c>
      <c r="AL3">
        <v>0</v>
      </c>
      <c r="AM3">
        <v>0</v>
      </c>
      <c r="AN3">
        <v>7328</v>
      </c>
      <c r="AO3">
        <v>26</v>
      </c>
      <c r="AP3">
        <v>8646</v>
      </c>
      <c r="AQ3">
        <v>0</v>
      </c>
      <c r="AR3">
        <v>7328</v>
      </c>
      <c r="AS3">
        <v>609</v>
      </c>
      <c r="AT3">
        <v>3716.5</v>
      </c>
      <c r="AU3">
        <v>782</v>
      </c>
    </row>
    <row r="4" spans="1:47">
      <c r="A4" t="s">
        <v>38</v>
      </c>
      <c r="B4">
        <v>2000</v>
      </c>
      <c r="C4">
        <v>1</v>
      </c>
      <c r="D4">
        <v>1000</v>
      </c>
      <c r="E4">
        <v>2</v>
      </c>
      <c r="F4">
        <v>3000</v>
      </c>
      <c r="G4">
        <v>3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90</v>
      </c>
      <c r="O4">
        <v>16</v>
      </c>
      <c r="P4">
        <v>487</v>
      </c>
      <c r="Q4">
        <v>75</v>
      </c>
      <c r="R4">
        <v>527</v>
      </c>
      <c r="S4">
        <v>14</v>
      </c>
      <c r="T4">
        <v>4</v>
      </c>
      <c r="U4">
        <v>1</v>
      </c>
      <c r="V4">
        <v>1</v>
      </c>
      <c r="W4">
        <v>1</v>
      </c>
      <c r="X4">
        <v>63</v>
      </c>
      <c r="Y4">
        <v>6</v>
      </c>
      <c r="Z4">
        <v>0</v>
      </c>
      <c r="AA4">
        <v>0</v>
      </c>
      <c r="AB4">
        <v>12</v>
      </c>
      <c r="AC4">
        <v>2</v>
      </c>
      <c r="AD4">
        <v>234</v>
      </c>
      <c r="AE4">
        <v>7</v>
      </c>
      <c r="AF4">
        <v>0</v>
      </c>
      <c r="AG4">
        <v>0</v>
      </c>
      <c r="AH4">
        <v>674</v>
      </c>
      <c r="AI4">
        <v>27</v>
      </c>
      <c r="AJ4">
        <v>646</v>
      </c>
      <c r="AK4">
        <v>21</v>
      </c>
      <c r="AL4">
        <v>20</v>
      </c>
      <c r="AM4">
        <v>1</v>
      </c>
      <c r="AN4">
        <v>102</v>
      </c>
      <c r="AO4">
        <v>2</v>
      </c>
      <c r="AP4">
        <v>2738</v>
      </c>
      <c r="AQ4">
        <v>20</v>
      </c>
      <c r="AR4">
        <v>102</v>
      </c>
      <c r="AS4">
        <v>144</v>
      </c>
      <c r="AT4">
        <v>0</v>
      </c>
      <c r="AU4">
        <v>0</v>
      </c>
    </row>
    <row r="5" spans="1:47">
      <c r="A5" t="s">
        <v>39</v>
      </c>
      <c r="B5">
        <v>48</v>
      </c>
      <c r="C5">
        <v>3</v>
      </c>
      <c r="D5">
        <v>131064</v>
      </c>
      <c r="E5">
        <v>12</v>
      </c>
      <c r="F5">
        <v>131112</v>
      </c>
      <c r="G5">
        <v>15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38</v>
      </c>
      <c r="O5">
        <v>7</v>
      </c>
      <c r="P5">
        <v>2048</v>
      </c>
      <c r="Q5">
        <v>124</v>
      </c>
      <c r="R5">
        <v>48</v>
      </c>
      <c r="S5">
        <v>9</v>
      </c>
      <c r="T5">
        <v>0</v>
      </c>
      <c r="U5">
        <v>0</v>
      </c>
      <c r="V5">
        <v>0</v>
      </c>
      <c r="W5">
        <v>0</v>
      </c>
      <c r="X5">
        <v>3</v>
      </c>
      <c r="Y5">
        <v>1</v>
      </c>
      <c r="Z5">
        <v>0</v>
      </c>
      <c r="AA5">
        <v>0</v>
      </c>
      <c r="AB5">
        <v>32</v>
      </c>
      <c r="AC5">
        <v>6</v>
      </c>
      <c r="AD5">
        <v>64</v>
      </c>
      <c r="AE5">
        <v>4</v>
      </c>
      <c r="AF5">
        <v>0</v>
      </c>
      <c r="AG5">
        <v>0</v>
      </c>
      <c r="AH5">
        <v>4360</v>
      </c>
      <c r="AI5">
        <v>82</v>
      </c>
      <c r="AJ5">
        <v>657</v>
      </c>
      <c r="AK5">
        <v>13</v>
      </c>
      <c r="AL5">
        <v>0</v>
      </c>
      <c r="AM5">
        <v>0</v>
      </c>
      <c r="AN5">
        <v>2956</v>
      </c>
      <c r="AO5">
        <v>19</v>
      </c>
      <c r="AP5">
        <v>7250</v>
      </c>
      <c r="AQ5">
        <v>0</v>
      </c>
      <c r="AR5">
        <v>2956</v>
      </c>
      <c r="AS5">
        <v>236</v>
      </c>
      <c r="AT5">
        <v>264.75</v>
      </c>
      <c r="AU5">
        <v>10</v>
      </c>
    </row>
    <row r="6" spans="1:47">
      <c r="A6" t="s">
        <v>40</v>
      </c>
      <c r="B6">
        <v>1483642</v>
      </c>
      <c r="C6">
        <v>45</v>
      </c>
      <c r="D6">
        <v>486620</v>
      </c>
      <c r="E6">
        <v>27</v>
      </c>
      <c r="F6">
        <v>1970262</v>
      </c>
      <c r="G6">
        <v>72</v>
      </c>
      <c r="H6">
        <v>20</v>
      </c>
      <c r="I6">
        <v>2</v>
      </c>
      <c r="J6">
        <v>0</v>
      </c>
      <c r="K6">
        <v>0</v>
      </c>
      <c r="L6">
        <v>69</v>
      </c>
      <c r="M6">
        <v>2</v>
      </c>
      <c r="N6">
        <v>232</v>
      </c>
      <c r="O6">
        <v>41</v>
      </c>
      <c r="P6">
        <v>12668</v>
      </c>
      <c r="Q6">
        <v>272</v>
      </c>
      <c r="R6">
        <v>301</v>
      </c>
      <c r="S6">
        <v>26</v>
      </c>
      <c r="T6">
        <v>0</v>
      </c>
      <c r="U6">
        <v>0</v>
      </c>
      <c r="V6">
        <v>0</v>
      </c>
      <c r="W6">
        <v>0</v>
      </c>
      <c r="X6">
        <v>5</v>
      </c>
      <c r="Y6">
        <v>1</v>
      </c>
      <c r="Z6">
        <v>3</v>
      </c>
      <c r="AA6">
        <v>1</v>
      </c>
      <c r="AB6">
        <v>78</v>
      </c>
      <c r="AC6">
        <v>6</v>
      </c>
      <c r="AD6">
        <v>97</v>
      </c>
      <c r="AE6">
        <v>8</v>
      </c>
      <c r="AF6">
        <v>5</v>
      </c>
      <c r="AG6">
        <v>1</v>
      </c>
      <c r="AH6">
        <v>4204</v>
      </c>
      <c r="AI6">
        <v>159</v>
      </c>
      <c r="AJ6">
        <v>2550</v>
      </c>
      <c r="AK6">
        <v>234</v>
      </c>
      <c r="AL6">
        <v>0</v>
      </c>
      <c r="AM6">
        <v>0</v>
      </c>
      <c r="AN6">
        <v>13159</v>
      </c>
      <c r="AO6">
        <v>27</v>
      </c>
      <c r="AP6">
        <v>20232</v>
      </c>
      <c r="AQ6">
        <v>0</v>
      </c>
      <c r="AR6">
        <v>13159</v>
      </c>
      <c r="AS6">
        <v>719</v>
      </c>
      <c r="AT6">
        <v>927.75</v>
      </c>
      <c r="AU6">
        <v>96</v>
      </c>
    </row>
    <row r="7" spans="1:47">
      <c r="A7" t="s">
        <v>42</v>
      </c>
      <c r="B7">
        <v>20036</v>
      </c>
      <c r="C7">
        <v>6</v>
      </c>
      <c r="D7">
        <v>739271</v>
      </c>
      <c r="E7">
        <v>31</v>
      </c>
      <c r="F7">
        <v>759307</v>
      </c>
      <c r="G7">
        <v>35</v>
      </c>
      <c r="H7">
        <v>12</v>
      </c>
      <c r="I7">
        <v>1</v>
      </c>
      <c r="J7">
        <v>0</v>
      </c>
      <c r="K7">
        <v>0</v>
      </c>
      <c r="L7">
        <v>0</v>
      </c>
      <c r="M7">
        <v>0</v>
      </c>
      <c r="N7">
        <v>128</v>
      </c>
      <c r="O7">
        <v>39</v>
      </c>
      <c r="P7">
        <v>2250</v>
      </c>
      <c r="Q7">
        <v>333</v>
      </c>
      <c r="R7">
        <v>1120</v>
      </c>
      <c r="S7">
        <v>81</v>
      </c>
      <c r="T7">
        <v>8</v>
      </c>
      <c r="U7">
        <v>2</v>
      </c>
      <c r="V7">
        <v>6</v>
      </c>
      <c r="W7">
        <v>1</v>
      </c>
      <c r="X7">
        <v>185</v>
      </c>
      <c r="Y7">
        <v>7</v>
      </c>
      <c r="Z7">
        <v>0</v>
      </c>
      <c r="AA7">
        <v>0</v>
      </c>
      <c r="AB7">
        <v>134</v>
      </c>
      <c r="AC7">
        <v>22</v>
      </c>
      <c r="AD7">
        <v>120</v>
      </c>
      <c r="AE7">
        <v>19</v>
      </c>
      <c r="AF7">
        <v>0</v>
      </c>
      <c r="AG7">
        <v>0</v>
      </c>
      <c r="AH7">
        <v>5606</v>
      </c>
      <c r="AI7">
        <v>247</v>
      </c>
      <c r="AJ7">
        <v>1008</v>
      </c>
      <c r="AK7">
        <v>94</v>
      </c>
      <c r="AL7">
        <v>0</v>
      </c>
      <c r="AM7">
        <v>0</v>
      </c>
      <c r="AN7">
        <v>20192</v>
      </c>
      <c r="AO7">
        <v>91</v>
      </c>
      <c r="AP7">
        <v>10577</v>
      </c>
      <c r="AQ7">
        <v>0</v>
      </c>
      <c r="AR7">
        <v>20192</v>
      </c>
      <c r="AS7">
        <v>848</v>
      </c>
      <c r="AT7">
        <v>6417</v>
      </c>
      <c r="AU7">
        <v>968</v>
      </c>
    </row>
    <row r="8" spans="1:47">
      <c r="A8" t="s">
        <v>45</v>
      </c>
      <c r="B8">
        <v>1500</v>
      </c>
      <c r="C8">
        <v>1</v>
      </c>
      <c r="D8">
        <v>9400</v>
      </c>
      <c r="E8">
        <v>7</v>
      </c>
      <c r="F8">
        <v>10900</v>
      </c>
      <c r="G8">
        <v>7</v>
      </c>
      <c r="H8">
        <v>13</v>
      </c>
      <c r="I8">
        <v>2</v>
      </c>
      <c r="J8">
        <v>7</v>
      </c>
      <c r="K8">
        <v>2</v>
      </c>
      <c r="L8">
        <v>0</v>
      </c>
      <c r="M8">
        <v>0</v>
      </c>
      <c r="N8">
        <v>241</v>
      </c>
      <c r="O8">
        <v>44</v>
      </c>
      <c r="P8">
        <v>2941</v>
      </c>
      <c r="Q8">
        <v>144</v>
      </c>
      <c r="R8">
        <v>1434</v>
      </c>
      <c r="S8">
        <v>42</v>
      </c>
      <c r="T8">
        <v>2</v>
      </c>
      <c r="U8">
        <v>1</v>
      </c>
      <c r="V8">
        <v>4</v>
      </c>
      <c r="W8">
        <v>1</v>
      </c>
      <c r="X8">
        <v>544</v>
      </c>
      <c r="Y8">
        <v>4</v>
      </c>
      <c r="Z8">
        <v>0</v>
      </c>
      <c r="AA8">
        <v>0</v>
      </c>
      <c r="AB8">
        <v>200</v>
      </c>
      <c r="AC8">
        <v>17</v>
      </c>
      <c r="AD8">
        <v>76</v>
      </c>
      <c r="AE8">
        <v>9</v>
      </c>
      <c r="AF8">
        <v>0</v>
      </c>
      <c r="AG8">
        <v>0</v>
      </c>
      <c r="AH8">
        <v>1492</v>
      </c>
      <c r="AI8">
        <v>40</v>
      </c>
      <c r="AJ8">
        <v>1013</v>
      </c>
      <c r="AK8">
        <v>53</v>
      </c>
      <c r="AL8">
        <v>25</v>
      </c>
      <c r="AM8">
        <v>1</v>
      </c>
      <c r="AN8">
        <v>3448</v>
      </c>
      <c r="AO8">
        <v>13</v>
      </c>
      <c r="AP8">
        <v>7967</v>
      </c>
      <c r="AQ8">
        <v>25</v>
      </c>
      <c r="AR8">
        <v>3448</v>
      </c>
      <c r="AS8">
        <v>333</v>
      </c>
      <c r="AT8">
        <v>16870.75</v>
      </c>
      <c r="AU8">
        <v>1939</v>
      </c>
    </row>
    <row r="9" spans="1:47">
      <c r="A9" t="s">
        <v>43</v>
      </c>
      <c r="B9">
        <v>0</v>
      </c>
      <c r="C9">
        <v>0</v>
      </c>
      <c r="D9">
        <v>45253</v>
      </c>
      <c r="E9">
        <v>4</v>
      </c>
      <c r="F9">
        <v>45253</v>
      </c>
      <c r="G9">
        <v>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10</v>
      </c>
      <c r="O9">
        <v>3</v>
      </c>
      <c r="P9">
        <v>698</v>
      </c>
      <c r="Q9">
        <v>100</v>
      </c>
      <c r="R9">
        <v>99</v>
      </c>
      <c r="S9">
        <v>12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7</v>
      </c>
      <c r="AC9">
        <v>3</v>
      </c>
      <c r="AD9">
        <v>0</v>
      </c>
      <c r="AE9">
        <v>0</v>
      </c>
      <c r="AF9">
        <v>0</v>
      </c>
      <c r="AG9">
        <v>0</v>
      </c>
      <c r="AH9">
        <v>2233</v>
      </c>
      <c r="AI9">
        <v>83</v>
      </c>
      <c r="AJ9">
        <v>310</v>
      </c>
      <c r="AK9">
        <v>20</v>
      </c>
      <c r="AL9">
        <v>0</v>
      </c>
      <c r="AM9">
        <v>0</v>
      </c>
      <c r="AN9">
        <v>140</v>
      </c>
      <c r="AO9">
        <v>2</v>
      </c>
      <c r="AP9">
        <v>3358</v>
      </c>
      <c r="AQ9">
        <v>0</v>
      </c>
      <c r="AR9">
        <v>140</v>
      </c>
      <c r="AS9">
        <v>199</v>
      </c>
      <c r="AT9">
        <v>281.75</v>
      </c>
      <c r="AU9">
        <v>65</v>
      </c>
    </row>
    <row r="10" spans="1:47">
      <c r="A10" t="s">
        <v>41</v>
      </c>
      <c r="B10">
        <v>296502</v>
      </c>
      <c r="C10">
        <v>16</v>
      </c>
      <c r="D10">
        <v>3001720</v>
      </c>
      <c r="E10">
        <v>60</v>
      </c>
      <c r="F10">
        <v>3298222</v>
      </c>
      <c r="G10">
        <v>74</v>
      </c>
      <c r="H10">
        <v>1</v>
      </c>
      <c r="I10">
        <v>1</v>
      </c>
      <c r="J10">
        <v>0</v>
      </c>
      <c r="K10">
        <v>0</v>
      </c>
      <c r="L10">
        <v>0</v>
      </c>
      <c r="M10">
        <v>0</v>
      </c>
      <c r="N10">
        <v>71</v>
      </c>
      <c r="O10">
        <v>18</v>
      </c>
      <c r="P10">
        <v>2415</v>
      </c>
      <c r="Q10">
        <v>208</v>
      </c>
      <c r="R10">
        <v>988</v>
      </c>
      <c r="S10">
        <v>13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15</v>
      </c>
      <c r="AC10">
        <v>4</v>
      </c>
      <c r="AD10">
        <v>150</v>
      </c>
      <c r="AE10">
        <v>8</v>
      </c>
      <c r="AF10">
        <v>0</v>
      </c>
      <c r="AG10">
        <v>0</v>
      </c>
      <c r="AH10">
        <v>2845</v>
      </c>
      <c r="AI10">
        <v>639</v>
      </c>
      <c r="AJ10">
        <v>3190</v>
      </c>
      <c r="AK10">
        <v>1490</v>
      </c>
      <c r="AL10">
        <v>0</v>
      </c>
      <c r="AM10">
        <v>0</v>
      </c>
      <c r="AN10">
        <v>3105</v>
      </c>
      <c r="AO10">
        <v>10</v>
      </c>
      <c r="AP10">
        <v>9675</v>
      </c>
      <c r="AQ10">
        <v>0</v>
      </c>
      <c r="AR10">
        <v>3105</v>
      </c>
      <c r="AS10">
        <v>1909</v>
      </c>
      <c r="AT10">
        <v>1214</v>
      </c>
      <c r="AU10">
        <v>374</v>
      </c>
    </row>
    <row r="11" spans="1:47">
      <c r="A11" t="s">
        <v>49</v>
      </c>
      <c r="B11">
        <v>7</v>
      </c>
      <c r="C11">
        <v>2</v>
      </c>
      <c r="D11">
        <v>72200</v>
      </c>
      <c r="E11">
        <v>3</v>
      </c>
      <c r="F11">
        <v>72207</v>
      </c>
      <c r="G11">
        <v>5</v>
      </c>
      <c r="H11">
        <v>3</v>
      </c>
      <c r="I11">
        <v>1</v>
      </c>
      <c r="J11">
        <v>0</v>
      </c>
      <c r="K11">
        <v>0</v>
      </c>
      <c r="L11">
        <v>0</v>
      </c>
      <c r="M11">
        <v>0</v>
      </c>
      <c r="N11">
        <v>116</v>
      </c>
      <c r="O11">
        <v>33</v>
      </c>
      <c r="P11">
        <v>169</v>
      </c>
      <c r="Q11">
        <v>25</v>
      </c>
      <c r="R11">
        <v>218</v>
      </c>
      <c r="S11">
        <v>13</v>
      </c>
      <c r="T11">
        <v>5</v>
      </c>
      <c r="U11">
        <v>1</v>
      </c>
      <c r="V11">
        <v>3</v>
      </c>
      <c r="W11">
        <v>1</v>
      </c>
      <c r="X11">
        <v>64</v>
      </c>
      <c r="Y11">
        <v>4</v>
      </c>
      <c r="Z11">
        <v>0</v>
      </c>
      <c r="AA11">
        <v>0</v>
      </c>
      <c r="AB11">
        <v>82</v>
      </c>
      <c r="AC11">
        <v>20</v>
      </c>
      <c r="AD11">
        <v>72</v>
      </c>
      <c r="AE11">
        <v>3</v>
      </c>
      <c r="AF11">
        <v>0</v>
      </c>
      <c r="AG11">
        <v>0</v>
      </c>
      <c r="AH11">
        <v>1189</v>
      </c>
      <c r="AI11">
        <v>77</v>
      </c>
      <c r="AJ11">
        <v>728</v>
      </c>
      <c r="AK11">
        <v>225</v>
      </c>
      <c r="AL11">
        <v>110</v>
      </c>
      <c r="AM11">
        <v>2</v>
      </c>
      <c r="AN11">
        <v>1115</v>
      </c>
      <c r="AO11">
        <v>5</v>
      </c>
      <c r="AP11">
        <v>2649</v>
      </c>
      <c r="AQ11">
        <v>110</v>
      </c>
      <c r="AR11">
        <v>1115</v>
      </c>
      <c r="AS11">
        <v>373</v>
      </c>
      <c r="AT11">
        <v>50</v>
      </c>
      <c r="AU11">
        <v>16</v>
      </c>
    </row>
    <row r="12" spans="1:47">
      <c r="A12" t="s">
        <v>51</v>
      </c>
      <c r="B12">
        <v>1716</v>
      </c>
      <c r="C12">
        <v>6</v>
      </c>
      <c r="D12">
        <v>103531</v>
      </c>
      <c r="E12">
        <v>11</v>
      </c>
      <c r="F12">
        <v>105247</v>
      </c>
      <c r="G12">
        <v>16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144</v>
      </c>
      <c r="O12">
        <v>28</v>
      </c>
      <c r="P12">
        <v>1620</v>
      </c>
      <c r="Q12">
        <v>202</v>
      </c>
      <c r="R12">
        <v>661</v>
      </c>
      <c r="S12">
        <v>53</v>
      </c>
      <c r="T12">
        <v>184</v>
      </c>
      <c r="U12">
        <v>3</v>
      </c>
      <c r="V12">
        <v>3</v>
      </c>
      <c r="W12">
        <v>1</v>
      </c>
      <c r="X12">
        <v>16</v>
      </c>
      <c r="Y12">
        <v>3</v>
      </c>
      <c r="Z12">
        <v>1</v>
      </c>
      <c r="AA12">
        <v>1</v>
      </c>
      <c r="AB12">
        <v>154</v>
      </c>
      <c r="AC12">
        <v>14</v>
      </c>
      <c r="AD12">
        <v>82</v>
      </c>
      <c r="AE12">
        <v>9</v>
      </c>
      <c r="AF12">
        <v>0</v>
      </c>
      <c r="AG12">
        <v>0</v>
      </c>
      <c r="AH12">
        <v>8200</v>
      </c>
      <c r="AI12">
        <v>351</v>
      </c>
      <c r="AJ12">
        <v>2758</v>
      </c>
      <c r="AK12">
        <v>842</v>
      </c>
      <c r="AL12">
        <v>21</v>
      </c>
      <c r="AM12">
        <v>1</v>
      </c>
      <c r="AN12">
        <v>620</v>
      </c>
      <c r="AO12">
        <v>5</v>
      </c>
      <c r="AP12">
        <v>13823</v>
      </c>
      <c r="AQ12">
        <v>21</v>
      </c>
      <c r="AR12">
        <v>620</v>
      </c>
      <c r="AS12">
        <v>1397</v>
      </c>
      <c r="AT12">
        <v>227.75</v>
      </c>
      <c r="AU12">
        <v>63</v>
      </c>
    </row>
    <row r="13" spans="1:47">
      <c r="A13" t="s">
        <v>47</v>
      </c>
      <c r="B13">
        <v>2101</v>
      </c>
      <c r="C13">
        <v>3</v>
      </c>
      <c r="D13">
        <v>19665</v>
      </c>
      <c r="E13">
        <v>9</v>
      </c>
      <c r="F13">
        <v>21766</v>
      </c>
      <c r="G13">
        <v>11</v>
      </c>
      <c r="H13">
        <v>9</v>
      </c>
      <c r="I13">
        <v>3</v>
      </c>
      <c r="J13">
        <v>5</v>
      </c>
      <c r="K13">
        <v>1</v>
      </c>
      <c r="L13">
        <v>102</v>
      </c>
      <c r="M13">
        <v>53</v>
      </c>
      <c r="N13">
        <v>248</v>
      </c>
      <c r="O13">
        <v>46</v>
      </c>
      <c r="P13">
        <v>709</v>
      </c>
      <c r="Q13">
        <v>107</v>
      </c>
      <c r="R13">
        <v>379</v>
      </c>
      <c r="S13">
        <v>27</v>
      </c>
      <c r="T13">
        <v>50</v>
      </c>
      <c r="U13">
        <v>2</v>
      </c>
      <c r="V13">
        <v>7</v>
      </c>
      <c r="W13">
        <v>1</v>
      </c>
      <c r="X13">
        <v>179</v>
      </c>
      <c r="Y13">
        <v>8</v>
      </c>
      <c r="Z13">
        <v>0</v>
      </c>
      <c r="AA13">
        <v>0</v>
      </c>
      <c r="AB13">
        <v>118</v>
      </c>
      <c r="AC13">
        <v>17</v>
      </c>
      <c r="AD13">
        <v>131</v>
      </c>
      <c r="AE13">
        <v>9</v>
      </c>
      <c r="AF13">
        <v>0</v>
      </c>
      <c r="AG13">
        <v>0</v>
      </c>
      <c r="AH13">
        <v>2391</v>
      </c>
      <c r="AI13">
        <v>39</v>
      </c>
      <c r="AJ13">
        <v>1547</v>
      </c>
      <c r="AK13">
        <v>20</v>
      </c>
      <c r="AL13">
        <v>12</v>
      </c>
      <c r="AM13">
        <v>1</v>
      </c>
      <c r="AN13">
        <v>6920</v>
      </c>
      <c r="AO13">
        <v>6</v>
      </c>
      <c r="AP13">
        <v>5875</v>
      </c>
      <c r="AQ13">
        <v>12</v>
      </c>
      <c r="AR13">
        <v>6920</v>
      </c>
      <c r="AS13">
        <v>283</v>
      </c>
      <c r="AT13">
        <v>501.5</v>
      </c>
      <c r="AU13">
        <v>61</v>
      </c>
    </row>
    <row r="14" spans="1:47">
      <c r="A14" t="s">
        <v>50</v>
      </c>
      <c r="B14">
        <v>0</v>
      </c>
      <c r="C14">
        <v>0</v>
      </c>
      <c r="D14">
        <v>3800</v>
      </c>
      <c r="E14">
        <v>3</v>
      </c>
      <c r="F14">
        <v>3800</v>
      </c>
      <c r="G14">
        <v>3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4</v>
      </c>
      <c r="O14">
        <v>3</v>
      </c>
      <c r="P14">
        <v>39</v>
      </c>
      <c r="Q14">
        <v>14</v>
      </c>
      <c r="R14">
        <v>11</v>
      </c>
      <c r="S14">
        <v>3</v>
      </c>
      <c r="T14">
        <v>0</v>
      </c>
      <c r="U14">
        <v>0</v>
      </c>
      <c r="V14">
        <v>0</v>
      </c>
      <c r="W14">
        <v>0</v>
      </c>
      <c r="X14">
        <v>4</v>
      </c>
      <c r="Y14">
        <v>1</v>
      </c>
      <c r="Z14">
        <v>0</v>
      </c>
      <c r="AA14">
        <v>0</v>
      </c>
      <c r="AB14">
        <v>12</v>
      </c>
      <c r="AC14">
        <v>4</v>
      </c>
      <c r="AD14">
        <v>0</v>
      </c>
      <c r="AE14">
        <v>0</v>
      </c>
      <c r="AF14">
        <v>0</v>
      </c>
      <c r="AG14">
        <v>0</v>
      </c>
      <c r="AH14">
        <v>1091</v>
      </c>
      <c r="AI14">
        <v>249</v>
      </c>
      <c r="AJ14">
        <v>2457</v>
      </c>
      <c r="AK14">
        <v>207</v>
      </c>
      <c r="AL14">
        <v>0</v>
      </c>
      <c r="AM14">
        <v>0</v>
      </c>
      <c r="AN14">
        <v>60</v>
      </c>
      <c r="AO14">
        <v>1</v>
      </c>
      <c r="AP14">
        <v>3618</v>
      </c>
      <c r="AQ14">
        <v>0</v>
      </c>
      <c r="AR14">
        <v>60</v>
      </c>
      <c r="AS14">
        <v>457</v>
      </c>
      <c r="AT14">
        <v>10</v>
      </c>
      <c r="AU14">
        <v>9</v>
      </c>
    </row>
    <row r="15" spans="1:47">
      <c r="A15" t="s">
        <v>53</v>
      </c>
      <c r="B15">
        <v>0</v>
      </c>
      <c r="C15">
        <v>0</v>
      </c>
      <c r="D15">
        <v>92500</v>
      </c>
      <c r="E15">
        <v>5</v>
      </c>
      <c r="F15">
        <v>92500</v>
      </c>
      <c r="G15">
        <v>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221</v>
      </c>
      <c r="O15">
        <v>33</v>
      </c>
      <c r="P15">
        <v>748</v>
      </c>
      <c r="Q15">
        <v>108</v>
      </c>
      <c r="R15">
        <v>188</v>
      </c>
      <c r="S15">
        <v>14</v>
      </c>
      <c r="T15">
        <v>2</v>
      </c>
      <c r="U15">
        <v>1</v>
      </c>
      <c r="V15">
        <v>0</v>
      </c>
      <c r="W15">
        <v>0</v>
      </c>
      <c r="X15">
        <v>27</v>
      </c>
      <c r="Y15">
        <v>2</v>
      </c>
      <c r="Z15">
        <v>0</v>
      </c>
      <c r="AA15">
        <v>0</v>
      </c>
      <c r="AB15">
        <v>17</v>
      </c>
      <c r="AC15">
        <v>4</v>
      </c>
      <c r="AD15">
        <v>7</v>
      </c>
      <c r="AE15">
        <v>2</v>
      </c>
      <c r="AF15">
        <v>0</v>
      </c>
      <c r="AG15">
        <v>0</v>
      </c>
      <c r="AH15">
        <v>1868</v>
      </c>
      <c r="AI15">
        <v>39</v>
      </c>
      <c r="AJ15">
        <v>793</v>
      </c>
      <c r="AK15">
        <v>42</v>
      </c>
      <c r="AL15">
        <v>0</v>
      </c>
      <c r="AM15">
        <v>0</v>
      </c>
      <c r="AN15">
        <v>0</v>
      </c>
      <c r="AO15">
        <v>0</v>
      </c>
      <c r="AP15">
        <v>3871</v>
      </c>
      <c r="AQ15">
        <v>0</v>
      </c>
      <c r="AR15">
        <v>0</v>
      </c>
      <c r="AS15">
        <v>200</v>
      </c>
      <c r="AT15">
        <v>27</v>
      </c>
      <c r="AU15">
        <v>5</v>
      </c>
    </row>
    <row r="16" spans="1:47">
      <c r="A16" t="s">
        <v>52</v>
      </c>
      <c r="B16">
        <v>534</v>
      </c>
      <c r="C16">
        <v>3</v>
      </c>
      <c r="D16">
        <v>6201</v>
      </c>
      <c r="E16">
        <v>4</v>
      </c>
      <c r="F16">
        <v>6735</v>
      </c>
      <c r="G16">
        <v>6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127</v>
      </c>
      <c r="O16">
        <v>29</v>
      </c>
      <c r="P16">
        <v>1268</v>
      </c>
      <c r="Q16">
        <v>103</v>
      </c>
      <c r="R16">
        <v>1539</v>
      </c>
      <c r="S16">
        <v>30</v>
      </c>
      <c r="T16">
        <v>7</v>
      </c>
      <c r="U16">
        <v>2</v>
      </c>
      <c r="V16">
        <v>3</v>
      </c>
      <c r="W16">
        <v>2</v>
      </c>
      <c r="X16">
        <v>152</v>
      </c>
      <c r="Y16">
        <v>2</v>
      </c>
      <c r="Z16">
        <v>0</v>
      </c>
      <c r="AA16">
        <v>0</v>
      </c>
      <c r="AB16">
        <v>292</v>
      </c>
      <c r="AC16">
        <v>23</v>
      </c>
      <c r="AD16">
        <v>72</v>
      </c>
      <c r="AE16">
        <v>4</v>
      </c>
      <c r="AF16">
        <v>0</v>
      </c>
      <c r="AG16">
        <v>0</v>
      </c>
      <c r="AH16">
        <v>543</v>
      </c>
      <c r="AI16">
        <v>20</v>
      </c>
      <c r="AJ16">
        <v>360</v>
      </c>
      <c r="AK16">
        <v>17</v>
      </c>
      <c r="AL16">
        <v>0</v>
      </c>
      <c r="AM16">
        <v>0</v>
      </c>
      <c r="AN16">
        <v>150</v>
      </c>
      <c r="AO16">
        <v>1</v>
      </c>
      <c r="AP16">
        <v>4363</v>
      </c>
      <c r="AQ16">
        <v>0</v>
      </c>
      <c r="AR16">
        <v>150</v>
      </c>
      <c r="AS16">
        <v>185</v>
      </c>
      <c r="AT16">
        <v>283.75</v>
      </c>
      <c r="AU16">
        <v>49</v>
      </c>
    </row>
    <row r="17" spans="1:47">
      <c r="A17" t="s">
        <v>48</v>
      </c>
      <c r="B17">
        <v>1500</v>
      </c>
      <c r="C17">
        <v>1</v>
      </c>
      <c r="D17">
        <v>3040</v>
      </c>
      <c r="E17">
        <v>2</v>
      </c>
      <c r="F17">
        <v>4540</v>
      </c>
      <c r="G17">
        <v>3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276</v>
      </c>
      <c r="O17">
        <v>24</v>
      </c>
      <c r="P17">
        <v>206</v>
      </c>
      <c r="Q17">
        <v>32</v>
      </c>
      <c r="R17">
        <v>26</v>
      </c>
      <c r="S17">
        <v>6</v>
      </c>
      <c r="T17">
        <v>9</v>
      </c>
      <c r="U17">
        <v>2</v>
      </c>
      <c r="V17">
        <v>0</v>
      </c>
      <c r="W17">
        <v>0</v>
      </c>
      <c r="X17">
        <v>32</v>
      </c>
      <c r="Y17">
        <v>3</v>
      </c>
      <c r="Z17">
        <v>0</v>
      </c>
      <c r="AA17">
        <v>0</v>
      </c>
      <c r="AB17">
        <v>81</v>
      </c>
      <c r="AC17">
        <v>12</v>
      </c>
      <c r="AD17">
        <v>16</v>
      </c>
      <c r="AE17">
        <v>4</v>
      </c>
      <c r="AF17">
        <v>0</v>
      </c>
      <c r="AG17">
        <v>0</v>
      </c>
      <c r="AH17">
        <v>238</v>
      </c>
      <c r="AI17">
        <v>15</v>
      </c>
      <c r="AJ17">
        <v>153</v>
      </c>
      <c r="AK17">
        <v>10</v>
      </c>
      <c r="AL17">
        <v>0</v>
      </c>
      <c r="AM17">
        <v>0</v>
      </c>
      <c r="AN17">
        <v>1000</v>
      </c>
      <c r="AO17">
        <v>1</v>
      </c>
      <c r="AP17">
        <v>1037</v>
      </c>
      <c r="AQ17">
        <v>0</v>
      </c>
      <c r="AR17">
        <v>1000</v>
      </c>
      <c r="AS17">
        <v>91</v>
      </c>
      <c r="AT17">
        <v>270.25</v>
      </c>
      <c r="AU17">
        <v>25</v>
      </c>
    </row>
    <row r="18" spans="1:47">
      <c r="A18" t="s">
        <v>46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4</v>
      </c>
      <c r="K18">
        <v>1</v>
      </c>
      <c r="L18">
        <v>7</v>
      </c>
      <c r="M18">
        <v>2</v>
      </c>
      <c r="N18">
        <v>22</v>
      </c>
      <c r="O18">
        <v>4</v>
      </c>
      <c r="P18">
        <v>3639</v>
      </c>
      <c r="Q18">
        <v>8</v>
      </c>
      <c r="R18">
        <v>8</v>
      </c>
      <c r="S18">
        <v>3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44</v>
      </c>
      <c r="AE18">
        <v>4</v>
      </c>
      <c r="AF18">
        <v>0</v>
      </c>
      <c r="AG18">
        <v>0</v>
      </c>
      <c r="AH18">
        <v>842</v>
      </c>
      <c r="AI18">
        <v>105</v>
      </c>
      <c r="AJ18">
        <v>795</v>
      </c>
      <c r="AK18">
        <v>121</v>
      </c>
      <c r="AL18">
        <v>0</v>
      </c>
      <c r="AM18">
        <v>0</v>
      </c>
      <c r="AN18">
        <v>0</v>
      </c>
      <c r="AO18">
        <v>0</v>
      </c>
      <c r="AP18">
        <v>5361</v>
      </c>
      <c r="AQ18">
        <v>0</v>
      </c>
      <c r="AR18">
        <v>0</v>
      </c>
      <c r="AS18">
        <v>225</v>
      </c>
      <c r="AT18">
        <v>0</v>
      </c>
      <c r="AU18">
        <v>0</v>
      </c>
    </row>
    <row r="19" spans="1:47">
      <c r="A19" t="s">
        <v>54</v>
      </c>
      <c r="B19">
        <v>34</v>
      </c>
      <c r="C19">
        <v>6</v>
      </c>
      <c r="D19">
        <v>11029</v>
      </c>
      <c r="E19">
        <v>9</v>
      </c>
      <c r="F19">
        <v>11063</v>
      </c>
      <c r="G19">
        <v>15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95</v>
      </c>
      <c r="O19">
        <v>22</v>
      </c>
      <c r="P19">
        <v>1654</v>
      </c>
      <c r="Q19">
        <v>192</v>
      </c>
      <c r="R19">
        <v>968</v>
      </c>
      <c r="S19">
        <v>61</v>
      </c>
      <c r="T19">
        <v>0</v>
      </c>
      <c r="U19">
        <v>0</v>
      </c>
      <c r="V19">
        <v>2</v>
      </c>
      <c r="W19">
        <v>1</v>
      </c>
      <c r="X19">
        <v>61</v>
      </c>
      <c r="Y19">
        <v>2</v>
      </c>
      <c r="Z19">
        <v>0</v>
      </c>
      <c r="AA19">
        <v>0</v>
      </c>
      <c r="AB19">
        <v>576</v>
      </c>
      <c r="AC19">
        <v>73</v>
      </c>
      <c r="AD19">
        <v>177</v>
      </c>
      <c r="AE19">
        <v>11</v>
      </c>
      <c r="AF19">
        <v>0</v>
      </c>
      <c r="AG19">
        <v>0</v>
      </c>
      <c r="AH19">
        <v>1742</v>
      </c>
      <c r="AI19">
        <v>41</v>
      </c>
      <c r="AJ19">
        <v>1680</v>
      </c>
      <c r="AK19">
        <v>55</v>
      </c>
      <c r="AL19">
        <v>0</v>
      </c>
      <c r="AM19">
        <v>0</v>
      </c>
      <c r="AN19">
        <v>164248</v>
      </c>
      <c r="AO19">
        <v>17</v>
      </c>
      <c r="AP19">
        <v>6955</v>
      </c>
      <c r="AQ19">
        <v>0</v>
      </c>
      <c r="AR19">
        <v>164248</v>
      </c>
      <c r="AS19">
        <v>427</v>
      </c>
      <c r="AT19">
        <v>19029.5</v>
      </c>
      <c r="AU19">
        <v>3184</v>
      </c>
    </row>
    <row r="20" spans="1:47">
      <c r="A20" t="s">
        <v>61</v>
      </c>
      <c r="B20">
        <v>1543</v>
      </c>
      <c r="C20">
        <v>7</v>
      </c>
      <c r="D20">
        <v>17081</v>
      </c>
      <c r="E20">
        <v>22</v>
      </c>
      <c r="F20">
        <v>18624</v>
      </c>
      <c r="G20">
        <v>28</v>
      </c>
      <c r="H20">
        <v>0</v>
      </c>
      <c r="I20">
        <v>0</v>
      </c>
      <c r="J20">
        <v>0</v>
      </c>
      <c r="K20">
        <v>0</v>
      </c>
      <c r="L20">
        <v>40</v>
      </c>
      <c r="M20">
        <v>11</v>
      </c>
      <c r="N20">
        <v>85</v>
      </c>
      <c r="O20">
        <v>31</v>
      </c>
      <c r="P20">
        <v>2475</v>
      </c>
      <c r="Q20">
        <v>437</v>
      </c>
      <c r="R20">
        <v>4348</v>
      </c>
      <c r="S20">
        <v>187</v>
      </c>
      <c r="T20">
        <v>15</v>
      </c>
      <c r="U20">
        <v>4</v>
      </c>
      <c r="V20">
        <v>2</v>
      </c>
      <c r="W20">
        <v>1</v>
      </c>
      <c r="X20">
        <v>42</v>
      </c>
      <c r="Y20">
        <v>5</v>
      </c>
      <c r="Z20">
        <v>0</v>
      </c>
      <c r="AA20">
        <v>0</v>
      </c>
      <c r="AB20">
        <v>887</v>
      </c>
      <c r="AC20">
        <v>112</v>
      </c>
      <c r="AD20">
        <v>200</v>
      </c>
      <c r="AE20">
        <v>26</v>
      </c>
      <c r="AF20">
        <v>0</v>
      </c>
      <c r="AG20">
        <v>0</v>
      </c>
      <c r="AH20">
        <v>777</v>
      </c>
      <c r="AI20">
        <v>109</v>
      </c>
      <c r="AJ20">
        <v>1356</v>
      </c>
      <c r="AK20">
        <v>166</v>
      </c>
      <c r="AL20">
        <v>1</v>
      </c>
      <c r="AM20">
        <v>1</v>
      </c>
      <c r="AN20">
        <v>23617</v>
      </c>
      <c r="AO20">
        <v>48</v>
      </c>
      <c r="AP20">
        <v>10227</v>
      </c>
      <c r="AQ20">
        <v>1</v>
      </c>
      <c r="AR20">
        <v>23617</v>
      </c>
      <c r="AS20">
        <v>1037</v>
      </c>
      <c r="AT20">
        <v>17471.25</v>
      </c>
      <c r="AU20">
        <v>4685</v>
      </c>
    </row>
    <row r="21" spans="1:47">
      <c r="A21" t="s">
        <v>55</v>
      </c>
      <c r="B21">
        <v>7040</v>
      </c>
      <c r="C21">
        <v>42</v>
      </c>
      <c r="D21">
        <v>95146</v>
      </c>
      <c r="E21">
        <v>63</v>
      </c>
      <c r="F21">
        <v>102186</v>
      </c>
      <c r="G21">
        <v>97</v>
      </c>
      <c r="H21">
        <v>58</v>
      </c>
      <c r="I21">
        <v>8</v>
      </c>
      <c r="J21">
        <v>0</v>
      </c>
      <c r="K21">
        <v>0</v>
      </c>
      <c r="L21">
        <v>17</v>
      </c>
      <c r="M21">
        <v>3</v>
      </c>
      <c r="N21">
        <v>1558</v>
      </c>
      <c r="O21">
        <v>205</v>
      </c>
      <c r="P21">
        <v>7053</v>
      </c>
      <c r="Q21">
        <v>1109</v>
      </c>
      <c r="R21">
        <v>7631</v>
      </c>
      <c r="S21">
        <v>441</v>
      </c>
      <c r="T21">
        <v>40</v>
      </c>
      <c r="U21">
        <v>10</v>
      </c>
      <c r="V21">
        <v>0</v>
      </c>
      <c r="W21">
        <v>0</v>
      </c>
      <c r="X21">
        <v>253</v>
      </c>
      <c r="Y21">
        <v>13</v>
      </c>
      <c r="Z21">
        <v>2</v>
      </c>
      <c r="AA21">
        <v>1</v>
      </c>
      <c r="AB21">
        <v>2129</v>
      </c>
      <c r="AC21">
        <v>277</v>
      </c>
      <c r="AD21">
        <v>619</v>
      </c>
      <c r="AE21">
        <v>102</v>
      </c>
      <c r="AF21">
        <v>0</v>
      </c>
      <c r="AG21">
        <v>0</v>
      </c>
      <c r="AH21">
        <v>7288</v>
      </c>
      <c r="AI21">
        <v>828</v>
      </c>
      <c r="AJ21">
        <v>25293</v>
      </c>
      <c r="AK21">
        <v>390</v>
      </c>
      <c r="AL21">
        <v>169</v>
      </c>
      <c r="AM21">
        <v>4</v>
      </c>
      <c r="AN21">
        <v>35245</v>
      </c>
      <c r="AO21">
        <v>123</v>
      </c>
      <c r="AP21">
        <v>51941</v>
      </c>
      <c r="AQ21">
        <v>169</v>
      </c>
      <c r="AR21">
        <v>35245</v>
      </c>
      <c r="AS21">
        <v>3194</v>
      </c>
      <c r="AT21">
        <v>27448.5</v>
      </c>
      <c r="AU21">
        <v>10542</v>
      </c>
    </row>
    <row r="22" spans="1:47">
      <c r="A22" t="s">
        <v>56</v>
      </c>
      <c r="B22">
        <v>13460</v>
      </c>
      <c r="C22">
        <v>24</v>
      </c>
      <c r="D22">
        <v>12268</v>
      </c>
      <c r="E22">
        <v>65</v>
      </c>
      <c r="F22">
        <v>25728</v>
      </c>
      <c r="G22">
        <v>82</v>
      </c>
      <c r="H22">
        <v>10</v>
      </c>
      <c r="I22">
        <v>1</v>
      </c>
      <c r="J22">
        <v>0</v>
      </c>
      <c r="K22">
        <v>0</v>
      </c>
      <c r="L22">
        <v>10</v>
      </c>
      <c r="M22">
        <v>7</v>
      </c>
      <c r="N22">
        <v>135</v>
      </c>
      <c r="O22">
        <v>36</v>
      </c>
      <c r="P22">
        <v>3882</v>
      </c>
      <c r="Q22">
        <v>711</v>
      </c>
      <c r="R22">
        <v>3929</v>
      </c>
      <c r="S22">
        <v>313</v>
      </c>
      <c r="T22">
        <v>78</v>
      </c>
      <c r="U22">
        <v>4</v>
      </c>
      <c r="V22">
        <v>2</v>
      </c>
      <c r="W22">
        <v>1</v>
      </c>
      <c r="X22">
        <v>16</v>
      </c>
      <c r="Y22">
        <v>2</v>
      </c>
      <c r="Z22">
        <v>0</v>
      </c>
      <c r="AA22">
        <v>0</v>
      </c>
      <c r="AB22">
        <v>1628</v>
      </c>
      <c r="AC22">
        <v>276</v>
      </c>
      <c r="AD22">
        <v>641</v>
      </c>
      <c r="AE22">
        <v>62</v>
      </c>
      <c r="AF22">
        <v>22</v>
      </c>
      <c r="AG22">
        <v>2</v>
      </c>
      <c r="AH22">
        <v>3049</v>
      </c>
      <c r="AI22">
        <v>436</v>
      </c>
      <c r="AJ22">
        <v>5059</v>
      </c>
      <c r="AK22">
        <v>383</v>
      </c>
      <c r="AL22">
        <v>70</v>
      </c>
      <c r="AM22">
        <v>3</v>
      </c>
      <c r="AN22">
        <v>61472</v>
      </c>
      <c r="AO22">
        <v>124</v>
      </c>
      <c r="AP22">
        <v>18461</v>
      </c>
      <c r="AQ22">
        <v>70</v>
      </c>
      <c r="AR22">
        <v>61472</v>
      </c>
      <c r="AS22">
        <v>2052</v>
      </c>
      <c r="AT22">
        <v>16779</v>
      </c>
      <c r="AU22">
        <v>10639</v>
      </c>
    </row>
    <row r="23" spans="1:47">
      <c r="A23" t="s">
        <v>60</v>
      </c>
      <c r="B23">
        <v>119</v>
      </c>
      <c r="C23">
        <v>3</v>
      </c>
      <c r="D23">
        <v>1018</v>
      </c>
      <c r="E23">
        <v>12</v>
      </c>
      <c r="F23">
        <v>1137</v>
      </c>
      <c r="G23">
        <v>15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76</v>
      </c>
      <c r="O23">
        <v>21</v>
      </c>
      <c r="P23">
        <v>758</v>
      </c>
      <c r="Q23">
        <v>175</v>
      </c>
      <c r="R23">
        <v>1825</v>
      </c>
      <c r="S23">
        <v>171</v>
      </c>
      <c r="T23">
        <v>5</v>
      </c>
      <c r="U23">
        <v>1</v>
      </c>
      <c r="V23">
        <v>0</v>
      </c>
      <c r="W23">
        <v>0</v>
      </c>
      <c r="X23">
        <v>2</v>
      </c>
      <c r="Y23">
        <v>1</v>
      </c>
      <c r="Z23">
        <v>0</v>
      </c>
      <c r="AA23">
        <v>0</v>
      </c>
      <c r="AB23">
        <v>304</v>
      </c>
      <c r="AC23">
        <v>47</v>
      </c>
      <c r="AD23">
        <v>72</v>
      </c>
      <c r="AE23">
        <v>17</v>
      </c>
      <c r="AF23">
        <v>0</v>
      </c>
      <c r="AG23">
        <v>0</v>
      </c>
      <c r="AH23">
        <v>741</v>
      </c>
      <c r="AI23">
        <v>48</v>
      </c>
      <c r="AJ23">
        <v>301</v>
      </c>
      <c r="AK23">
        <v>33</v>
      </c>
      <c r="AL23">
        <v>1</v>
      </c>
      <c r="AM23">
        <v>1</v>
      </c>
      <c r="AN23">
        <v>11092</v>
      </c>
      <c r="AO23">
        <v>32</v>
      </c>
      <c r="AP23">
        <v>4084</v>
      </c>
      <c r="AQ23">
        <v>1</v>
      </c>
      <c r="AR23">
        <v>11092</v>
      </c>
      <c r="AS23">
        <v>495</v>
      </c>
      <c r="AT23">
        <v>39290.75</v>
      </c>
      <c r="AU23">
        <v>18215</v>
      </c>
    </row>
    <row r="24" spans="1:47">
      <c r="A24" t="s">
        <v>57</v>
      </c>
      <c r="B24">
        <v>251</v>
      </c>
      <c r="C24">
        <v>7</v>
      </c>
      <c r="D24">
        <v>30474</v>
      </c>
      <c r="E24">
        <v>24</v>
      </c>
      <c r="F24">
        <v>30725</v>
      </c>
      <c r="G24">
        <v>30</v>
      </c>
      <c r="H24">
        <v>0</v>
      </c>
      <c r="I24">
        <v>0</v>
      </c>
      <c r="J24">
        <v>0</v>
      </c>
      <c r="K24">
        <v>0</v>
      </c>
      <c r="L24">
        <v>2</v>
      </c>
      <c r="M24">
        <v>1</v>
      </c>
      <c r="N24">
        <v>68</v>
      </c>
      <c r="O24">
        <v>29</v>
      </c>
      <c r="P24">
        <v>3730</v>
      </c>
      <c r="Q24">
        <v>820</v>
      </c>
      <c r="R24">
        <v>2554</v>
      </c>
      <c r="S24">
        <v>279</v>
      </c>
      <c r="T24">
        <v>7</v>
      </c>
      <c r="U24">
        <v>2</v>
      </c>
      <c r="V24">
        <v>0</v>
      </c>
      <c r="W24">
        <v>0</v>
      </c>
      <c r="X24">
        <v>105</v>
      </c>
      <c r="Y24">
        <v>6</v>
      </c>
      <c r="Z24">
        <v>0</v>
      </c>
      <c r="AA24">
        <v>0</v>
      </c>
      <c r="AB24">
        <v>1451</v>
      </c>
      <c r="AC24">
        <v>229</v>
      </c>
      <c r="AD24">
        <v>187</v>
      </c>
      <c r="AE24">
        <v>57</v>
      </c>
      <c r="AF24">
        <v>0</v>
      </c>
      <c r="AG24">
        <v>0</v>
      </c>
      <c r="AH24">
        <v>664</v>
      </c>
      <c r="AI24">
        <v>56</v>
      </c>
      <c r="AJ24">
        <v>27576</v>
      </c>
      <c r="AK24">
        <v>169</v>
      </c>
      <c r="AL24">
        <v>0</v>
      </c>
      <c r="AM24">
        <v>0</v>
      </c>
      <c r="AN24">
        <v>128487</v>
      </c>
      <c r="AO24">
        <v>48</v>
      </c>
      <c r="AP24">
        <v>36344</v>
      </c>
      <c r="AQ24">
        <v>0</v>
      </c>
      <c r="AR24">
        <v>128487</v>
      </c>
      <c r="AS24">
        <v>1481</v>
      </c>
      <c r="AT24">
        <v>10226.75</v>
      </c>
      <c r="AU24">
        <v>8553</v>
      </c>
    </row>
    <row r="25" spans="1:47">
      <c r="A25" t="s">
        <v>58</v>
      </c>
      <c r="B25">
        <v>411</v>
      </c>
      <c r="C25">
        <v>18</v>
      </c>
      <c r="D25">
        <v>19944</v>
      </c>
      <c r="E25">
        <v>37</v>
      </c>
      <c r="F25">
        <v>20355</v>
      </c>
      <c r="G25">
        <v>54</v>
      </c>
      <c r="H25">
        <v>1</v>
      </c>
      <c r="I25">
        <v>1</v>
      </c>
      <c r="J25">
        <v>1</v>
      </c>
      <c r="K25">
        <v>1</v>
      </c>
      <c r="L25">
        <v>294</v>
      </c>
      <c r="M25">
        <v>175</v>
      </c>
      <c r="N25">
        <v>225</v>
      </c>
      <c r="O25">
        <v>76</v>
      </c>
      <c r="P25">
        <v>2921</v>
      </c>
      <c r="Q25">
        <v>582</v>
      </c>
      <c r="R25">
        <v>3048</v>
      </c>
      <c r="S25">
        <v>332</v>
      </c>
      <c r="T25">
        <v>52</v>
      </c>
      <c r="U25">
        <v>8</v>
      </c>
      <c r="V25">
        <v>0</v>
      </c>
      <c r="W25">
        <v>0</v>
      </c>
      <c r="X25">
        <v>89</v>
      </c>
      <c r="Y25">
        <v>4</v>
      </c>
      <c r="Z25">
        <v>0</v>
      </c>
      <c r="AA25">
        <v>0</v>
      </c>
      <c r="AB25">
        <v>1650</v>
      </c>
      <c r="AC25">
        <v>269</v>
      </c>
      <c r="AD25">
        <v>433</v>
      </c>
      <c r="AE25">
        <v>101</v>
      </c>
      <c r="AF25">
        <v>0</v>
      </c>
      <c r="AG25">
        <v>0</v>
      </c>
      <c r="AH25">
        <v>1163</v>
      </c>
      <c r="AI25">
        <v>134</v>
      </c>
      <c r="AJ25">
        <v>2688</v>
      </c>
      <c r="AK25">
        <v>159</v>
      </c>
      <c r="AL25">
        <v>222</v>
      </c>
      <c r="AM25">
        <v>4</v>
      </c>
      <c r="AN25">
        <v>566638</v>
      </c>
      <c r="AO25">
        <v>134</v>
      </c>
      <c r="AP25">
        <v>12565</v>
      </c>
      <c r="AQ25">
        <v>222</v>
      </c>
      <c r="AR25">
        <v>566638</v>
      </c>
      <c r="AS25">
        <v>1789</v>
      </c>
      <c r="AT25">
        <v>12780.75</v>
      </c>
      <c r="AU25">
        <v>10356</v>
      </c>
    </row>
    <row r="26" spans="1:47">
      <c r="A26" t="s">
        <v>62</v>
      </c>
      <c r="B26">
        <v>20000</v>
      </c>
      <c r="C26">
        <v>1</v>
      </c>
      <c r="D26">
        <v>12030</v>
      </c>
      <c r="E26">
        <v>3</v>
      </c>
      <c r="F26">
        <v>32030</v>
      </c>
      <c r="G26">
        <v>3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36</v>
      </c>
      <c r="O26">
        <v>12</v>
      </c>
      <c r="P26">
        <v>439</v>
      </c>
      <c r="Q26">
        <v>96</v>
      </c>
      <c r="R26">
        <v>847</v>
      </c>
      <c r="S26">
        <v>65</v>
      </c>
      <c r="T26">
        <v>2</v>
      </c>
      <c r="U26">
        <v>1</v>
      </c>
      <c r="V26">
        <v>0</v>
      </c>
      <c r="W26">
        <v>0</v>
      </c>
      <c r="X26">
        <v>6</v>
      </c>
      <c r="Y26">
        <v>1</v>
      </c>
      <c r="Z26">
        <v>0</v>
      </c>
      <c r="AA26">
        <v>0</v>
      </c>
      <c r="AB26">
        <v>271</v>
      </c>
      <c r="AC26">
        <v>37</v>
      </c>
      <c r="AD26">
        <v>83</v>
      </c>
      <c r="AE26">
        <v>20</v>
      </c>
      <c r="AF26">
        <v>0</v>
      </c>
      <c r="AG26">
        <v>0</v>
      </c>
      <c r="AH26">
        <v>250</v>
      </c>
      <c r="AI26">
        <v>19</v>
      </c>
      <c r="AJ26">
        <v>1254</v>
      </c>
      <c r="AK26">
        <v>12</v>
      </c>
      <c r="AL26">
        <v>0</v>
      </c>
      <c r="AM26">
        <v>0</v>
      </c>
      <c r="AN26">
        <v>23</v>
      </c>
      <c r="AO26">
        <v>3</v>
      </c>
      <c r="AP26">
        <v>3188</v>
      </c>
      <c r="AQ26">
        <v>0</v>
      </c>
      <c r="AR26">
        <v>23</v>
      </c>
      <c r="AS26">
        <v>239</v>
      </c>
      <c r="AT26">
        <v>7817.25</v>
      </c>
      <c r="AU26">
        <v>5404</v>
      </c>
    </row>
    <row r="27" spans="1:47">
      <c r="A27" t="s">
        <v>59</v>
      </c>
      <c r="B27">
        <v>8240</v>
      </c>
      <c r="C27">
        <v>22</v>
      </c>
      <c r="D27">
        <v>38066</v>
      </c>
      <c r="E27">
        <v>45</v>
      </c>
      <c r="F27">
        <v>46306</v>
      </c>
      <c r="G27">
        <v>59</v>
      </c>
      <c r="H27">
        <v>15</v>
      </c>
      <c r="I27">
        <v>1</v>
      </c>
      <c r="J27">
        <v>0</v>
      </c>
      <c r="K27">
        <v>0</v>
      </c>
      <c r="L27">
        <v>22</v>
      </c>
      <c r="M27">
        <v>1</v>
      </c>
      <c r="N27">
        <v>215</v>
      </c>
      <c r="O27">
        <v>54</v>
      </c>
      <c r="P27">
        <v>3226</v>
      </c>
      <c r="Q27">
        <v>603</v>
      </c>
      <c r="R27">
        <v>5393</v>
      </c>
      <c r="S27">
        <v>421</v>
      </c>
      <c r="T27">
        <v>125</v>
      </c>
      <c r="U27">
        <v>9</v>
      </c>
      <c r="V27">
        <v>0</v>
      </c>
      <c r="W27">
        <v>0</v>
      </c>
      <c r="X27">
        <v>179</v>
      </c>
      <c r="Y27">
        <v>9</v>
      </c>
      <c r="Z27">
        <v>0</v>
      </c>
      <c r="AA27">
        <v>0</v>
      </c>
      <c r="AB27">
        <v>830</v>
      </c>
      <c r="AC27">
        <v>125</v>
      </c>
      <c r="AD27">
        <v>418</v>
      </c>
      <c r="AE27">
        <v>73</v>
      </c>
      <c r="AF27">
        <v>2</v>
      </c>
      <c r="AG27">
        <v>1</v>
      </c>
      <c r="AH27">
        <v>1311</v>
      </c>
      <c r="AI27">
        <v>132</v>
      </c>
      <c r="AJ27">
        <v>6335</v>
      </c>
      <c r="AK27">
        <v>118</v>
      </c>
      <c r="AL27">
        <v>2</v>
      </c>
      <c r="AM27">
        <v>2</v>
      </c>
      <c r="AN27">
        <v>3652</v>
      </c>
      <c r="AO27">
        <v>37</v>
      </c>
      <c r="AP27">
        <v>18071</v>
      </c>
      <c r="AQ27">
        <v>2</v>
      </c>
      <c r="AR27">
        <v>3652</v>
      </c>
      <c r="AS27">
        <v>1356</v>
      </c>
      <c r="AT27">
        <v>27559.25</v>
      </c>
      <c r="AU27">
        <v>20373</v>
      </c>
    </row>
    <row r="28" spans="1:47">
      <c r="A28" t="s">
        <v>70</v>
      </c>
      <c r="B28">
        <v>659</v>
      </c>
      <c r="C28">
        <v>12</v>
      </c>
      <c r="D28">
        <v>8369</v>
      </c>
      <c r="E28">
        <v>18</v>
      </c>
      <c r="F28">
        <v>9028</v>
      </c>
      <c r="G28">
        <v>27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47</v>
      </c>
      <c r="O28">
        <v>20</v>
      </c>
      <c r="P28">
        <v>3090</v>
      </c>
      <c r="Q28">
        <v>584</v>
      </c>
      <c r="R28">
        <v>5567</v>
      </c>
      <c r="S28">
        <v>341</v>
      </c>
      <c r="T28">
        <v>9</v>
      </c>
      <c r="U28">
        <v>2</v>
      </c>
      <c r="V28">
        <v>0</v>
      </c>
      <c r="W28">
        <v>0</v>
      </c>
      <c r="X28">
        <v>122</v>
      </c>
      <c r="Y28">
        <v>10</v>
      </c>
      <c r="Z28">
        <v>0</v>
      </c>
      <c r="AA28">
        <v>0</v>
      </c>
      <c r="AB28">
        <v>1809</v>
      </c>
      <c r="AC28">
        <v>290</v>
      </c>
      <c r="AD28">
        <v>366</v>
      </c>
      <c r="AE28">
        <v>46</v>
      </c>
      <c r="AF28">
        <v>0</v>
      </c>
      <c r="AG28">
        <v>0</v>
      </c>
      <c r="AH28">
        <v>910</v>
      </c>
      <c r="AI28">
        <v>112</v>
      </c>
      <c r="AJ28">
        <v>32243</v>
      </c>
      <c r="AK28">
        <v>228</v>
      </c>
      <c r="AL28">
        <v>22</v>
      </c>
      <c r="AM28">
        <v>2</v>
      </c>
      <c r="AN28">
        <v>91849</v>
      </c>
      <c r="AO28">
        <v>103</v>
      </c>
      <c r="AP28">
        <v>44163</v>
      </c>
      <c r="AQ28">
        <v>22</v>
      </c>
      <c r="AR28">
        <v>91849</v>
      </c>
      <c r="AS28">
        <v>1561</v>
      </c>
      <c r="AT28">
        <v>2875</v>
      </c>
      <c r="AU28">
        <v>1209</v>
      </c>
    </row>
    <row r="29" spans="1:47">
      <c r="A29" t="s">
        <v>65</v>
      </c>
      <c r="B29">
        <v>699</v>
      </c>
      <c r="C29">
        <v>18</v>
      </c>
      <c r="D29">
        <v>34365</v>
      </c>
      <c r="E29">
        <v>37</v>
      </c>
      <c r="F29">
        <v>35064</v>
      </c>
      <c r="G29">
        <v>51</v>
      </c>
      <c r="H29">
        <v>48</v>
      </c>
      <c r="I29">
        <v>3</v>
      </c>
      <c r="J29">
        <v>10</v>
      </c>
      <c r="K29">
        <v>1</v>
      </c>
      <c r="L29">
        <v>1</v>
      </c>
      <c r="M29">
        <v>1</v>
      </c>
      <c r="N29">
        <v>133</v>
      </c>
      <c r="O29">
        <v>46</v>
      </c>
      <c r="P29">
        <v>4667</v>
      </c>
      <c r="Q29">
        <v>647</v>
      </c>
      <c r="R29">
        <v>5059</v>
      </c>
      <c r="S29">
        <v>324</v>
      </c>
      <c r="T29">
        <v>17</v>
      </c>
      <c r="U29">
        <v>5</v>
      </c>
      <c r="V29">
        <v>301</v>
      </c>
      <c r="W29">
        <v>3</v>
      </c>
      <c r="X29">
        <v>44</v>
      </c>
      <c r="Y29">
        <v>6</v>
      </c>
      <c r="Z29">
        <v>0</v>
      </c>
      <c r="AA29">
        <v>0</v>
      </c>
      <c r="AB29">
        <v>1296</v>
      </c>
      <c r="AC29">
        <v>171</v>
      </c>
      <c r="AD29">
        <v>522</v>
      </c>
      <c r="AE29">
        <v>29</v>
      </c>
      <c r="AF29">
        <v>0</v>
      </c>
      <c r="AG29">
        <v>0</v>
      </c>
      <c r="AH29">
        <v>2753</v>
      </c>
      <c r="AI29">
        <v>148</v>
      </c>
      <c r="AJ29">
        <v>113027</v>
      </c>
      <c r="AK29">
        <v>117</v>
      </c>
      <c r="AL29">
        <v>249</v>
      </c>
      <c r="AM29">
        <v>4</v>
      </c>
      <c r="AN29">
        <v>112428</v>
      </c>
      <c r="AO29">
        <v>116</v>
      </c>
      <c r="AP29">
        <v>127878</v>
      </c>
      <c r="AQ29">
        <v>249</v>
      </c>
      <c r="AR29">
        <v>112428</v>
      </c>
      <c r="AS29">
        <v>1421</v>
      </c>
      <c r="AT29">
        <v>9839.5</v>
      </c>
      <c r="AU29">
        <v>4809</v>
      </c>
    </row>
    <row r="30" spans="1:47">
      <c r="A30" t="s">
        <v>71</v>
      </c>
      <c r="B30">
        <v>655</v>
      </c>
      <c r="C30">
        <v>10</v>
      </c>
      <c r="D30">
        <v>4974</v>
      </c>
      <c r="E30">
        <v>17</v>
      </c>
      <c r="F30">
        <v>5629</v>
      </c>
      <c r="G30">
        <v>24</v>
      </c>
      <c r="H30">
        <v>12</v>
      </c>
      <c r="I30">
        <v>2</v>
      </c>
      <c r="J30">
        <v>0</v>
      </c>
      <c r="K30">
        <v>0</v>
      </c>
      <c r="L30">
        <v>0</v>
      </c>
      <c r="M30">
        <v>0</v>
      </c>
      <c r="N30">
        <v>52</v>
      </c>
      <c r="O30">
        <v>18</v>
      </c>
      <c r="P30">
        <v>2036</v>
      </c>
      <c r="Q30">
        <v>404</v>
      </c>
      <c r="R30">
        <v>8853</v>
      </c>
      <c r="S30">
        <v>469</v>
      </c>
      <c r="T30">
        <v>6</v>
      </c>
      <c r="U30">
        <v>3</v>
      </c>
      <c r="V30">
        <v>2</v>
      </c>
      <c r="W30">
        <v>1</v>
      </c>
      <c r="X30">
        <v>159</v>
      </c>
      <c r="Y30">
        <v>7</v>
      </c>
      <c r="Z30">
        <v>0</v>
      </c>
      <c r="AA30">
        <v>0</v>
      </c>
      <c r="AB30">
        <v>698</v>
      </c>
      <c r="AC30">
        <v>98</v>
      </c>
      <c r="AD30">
        <v>343</v>
      </c>
      <c r="AE30">
        <v>45</v>
      </c>
      <c r="AF30">
        <v>0</v>
      </c>
      <c r="AG30">
        <v>0</v>
      </c>
      <c r="AH30">
        <v>1877</v>
      </c>
      <c r="AI30">
        <v>99</v>
      </c>
      <c r="AJ30">
        <v>458</v>
      </c>
      <c r="AK30">
        <v>62</v>
      </c>
      <c r="AL30">
        <v>20</v>
      </c>
      <c r="AM30">
        <v>1</v>
      </c>
      <c r="AN30">
        <v>20538</v>
      </c>
      <c r="AO30">
        <v>31</v>
      </c>
      <c r="AP30">
        <v>14496</v>
      </c>
      <c r="AQ30">
        <v>20</v>
      </c>
      <c r="AR30">
        <v>20538</v>
      </c>
      <c r="AS30">
        <v>1124</v>
      </c>
      <c r="AT30">
        <v>2955</v>
      </c>
      <c r="AU30">
        <v>1667</v>
      </c>
    </row>
    <row r="31" spans="1:47">
      <c r="A31" t="s">
        <v>74</v>
      </c>
      <c r="B31">
        <v>82</v>
      </c>
      <c r="C31">
        <v>2</v>
      </c>
      <c r="D31">
        <v>6126</v>
      </c>
      <c r="E31">
        <v>12</v>
      </c>
      <c r="F31">
        <v>6208</v>
      </c>
      <c r="G31">
        <v>14</v>
      </c>
      <c r="H31">
        <v>30</v>
      </c>
      <c r="I31">
        <v>1</v>
      </c>
      <c r="J31">
        <v>0</v>
      </c>
      <c r="K31">
        <v>0</v>
      </c>
      <c r="L31">
        <v>0</v>
      </c>
      <c r="M31">
        <v>0</v>
      </c>
      <c r="N31">
        <v>5</v>
      </c>
      <c r="O31">
        <v>4</v>
      </c>
      <c r="P31">
        <v>1401</v>
      </c>
      <c r="Q31">
        <v>161</v>
      </c>
      <c r="R31">
        <v>3370</v>
      </c>
      <c r="S31">
        <v>168</v>
      </c>
      <c r="T31">
        <v>0</v>
      </c>
      <c r="U31">
        <v>0</v>
      </c>
      <c r="V31">
        <v>0</v>
      </c>
      <c r="W31">
        <v>0</v>
      </c>
      <c r="X31">
        <v>5</v>
      </c>
      <c r="Y31">
        <v>1</v>
      </c>
      <c r="Z31">
        <v>0</v>
      </c>
      <c r="AA31">
        <v>0</v>
      </c>
      <c r="AB31">
        <v>781</v>
      </c>
      <c r="AC31">
        <v>97</v>
      </c>
      <c r="AD31">
        <v>198</v>
      </c>
      <c r="AE31">
        <v>19</v>
      </c>
      <c r="AF31">
        <v>0</v>
      </c>
      <c r="AG31">
        <v>0</v>
      </c>
      <c r="AH31">
        <v>147</v>
      </c>
      <c r="AI31">
        <v>23</v>
      </c>
      <c r="AJ31">
        <v>834</v>
      </c>
      <c r="AK31">
        <v>20</v>
      </c>
      <c r="AL31">
        <v>1</v>
      </c>
      <c r="AM31">
        <v>1</v>
      </c>
      <c r="AN31">
        <v>812</v>
      </c>
      <c r="AO31">
        <v>4</v>
      </c>
      <c r="AP31">
        <v>6771</v>
      </c>
      <c r="AQ31">
        <v>1</v>
      </c>
      <c r="AR31">
        <v>812</v>
      </c>
      <c r="AS31">
        <v>429</v>
      </c>
      <c r="AT31">
        <v>3191</v>
      </c>
      <c r="AU31">
        <v>374</v>
      </c>
    </row>
    <row r="32" spans="1:47">
      <c r="A32" t="s">
        <v>69</v>
      </c>
      <c r="B32">
        <v>2236</v>
      </c>
      <c r="C32">
        <v>9</v>
      </c>
      <c r="D32">
        <v>12554</v>
      </c>
      <c r="E32">
        <v>16</v>
      </c>
      <c r="F32">
        <v>14790</v>
      </c>
      <c r="G32">
        <v>23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54</v>
      </c>
      <c r="O32">
        <v>23</v>
      </c>
      <c r="P32">
        <v>2827</v>
      </c>
      <c r="Q32">
        <v>447</v>
      </c>
      <c r="R32">
        <v>6182</v>
      </c>
      <c r="S32">
        <v>319</v>
      </c>
      <c r="T32">
        <v>8</v>
      </c>
      <c r="U32">
        <v>4</v>
      </c>
      <c r="V32">
        <v>0</v>
      </c>
      <c r="W32">
        <v>0</v>
      </c>
      <c r="X32">
        <v>20</v>
      </c>
      <c r="Y32">
        <v>3</v>
      </c>
      <c r="Z32">
        <v>0</v>
      </c>
      <c r="AA32">
        <v>0</v>
      </c>
      <c r="AB32">
        <v>665</v>
      </c>
      <c r="AC32">
        <v>76</v>
      </c>
      <c r="AD32">
        <v>65</v>
      </c>
      <c r="AE32">
        <v>25</v>
      </c>
      <c r="AF32">
        <v>0</v>
      </c>
      <c r="AG32">
        <v>0</v>
      </c>
      <c r="AH32">
        <v>3193</v>
      </c>
      <c r="AI32">
        <v>120</v>
      </c>
      <c r="AJ32">
        <v>1196</v>
      </c>
      <c r="AK32">
        <v>48</v>
      </c>
      <c r="AL32">
        <v>0</v>
      </c>
      <c r="AM32">
        <v>0</v>
      </c>
      <c r="AN32">
        <v>44601</v>
      </c>
      <c r="AO32">
        <v>21</v>
      </c>
      <c r="AP32">
        <v>14210</v>
      </c>
      <c r="AQ32">
        <v>0</v>
      </c>
      <c r="AR32">
        <v>44601</v>
      </c>
      <c r="AS32">
        <v>967</v>
      </c>
      <c r="AT32">
        <v>1363.25</v>
      </c>
      <c r="AU32">
        <v>835</v>
      </c>
    </row>
    <row r="33" spans="1:47">
      <c r="A33" t="s">
        <v>72</v>
      </c>
      <c r="B33">
        <v>18</v>
      </c>
      <c r="C33">
        <v>5</v>
      </c>
      <c r="D33">
        <v>162</v>
      </c>
      <c r="E33">
        <v>4</v>
      </c>
      <c r="F33">
        <v>180</v>
      </c>
      <c r="G33">
        <v>9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27</v>
      </c>
      <c r="O33">
        <v>5</v>
      </c>
      <c r="P33">
        <v>602</v>
      </c>
      <c r="Q33">
        <v>100</v>
      </c>
      <c r="R33">
        <v>1858</v>
      </c>
      <c r="S33">
        <v>125</v>
      </c>
      <c r="T33">
        <v>0</v>
      </c>
      <c r="U33">
        <v>0</v>
      </c>
      <c r="V33">
        <v>0</v>
      </c>
      <c r="W33">
        <v>0</v>
      </c>
      <c r="X33">
        <v>23</v>
      </c>
      <c r="Y33">
        <v>2</v>
      </c>
      <c r="Z33">
        <v>0</v>
      </c>
      <c r="AA33">
        <v>0</v>
      </c>
      <c r="AB33">
        <v>106</v>
      </c>
      <c r="AC33">
        <v>13</v>
      </c>
      <c r="AD33">
        <v>412</v>
      </c>
      <c r="AE33">
        <v>5</v>
      </c>
      <c r="AF33">
        <v>0</v>
      </c>
      <c r="AG33">
        <v>0</v>
      </c>
      <c r="AH33">
        <v>58</v>
      </c>
      <c r="AI33">
        <v>15</v>
      </c>
      <c r="AJ33">
        <v>446</v>
      </c>
      <c r="AK33">
        <v>13</v>
      </c>
      <c r="AL33">
        <v>0</v>
      </c>
      <c r="AM33">
        <v>0</v>
      </c>
      <c r="AN33">
        <v>2</v>
      </c>
      <c r="AO33">
        <v>1</v>
      </c>
      <c r="AP33">
        <v>3532</v>
      </c>
      <c r="AQ33">
        <v>0</v>
      </c>
      <c r="AR33">
        <v>2</v>
      </c>
      <c r="AS33">
        <v>248</v>
      </c>
      <c r="AT33">
        <v>6848.5</v>
      </c>
      <c r="AU33">
        <v>3804</v>
      </c>
    </row>
    <row r="34" spans="1:47">
      <c r="A34" t="s">
        <v>63</v>
      </c>
      <c r="B34">
        <v>12928</v>
      </c>
      <c r="C34">
        <v>18</v>
      </c>
      <c r="D34">
        <v>66027</v>
      </c>
      <c r="E34">
        <v>51</v>
      </c>
      <c r="F34">
        <v>78955</v>
      </c>
      <c r="G34">
        <v>66</v>
      </c>
      <c r="H34">
        <v>12</v>
      </c>
      <c r="I34">
        <v>1</v>
      </c>
      <c r="J34">
        <v>0</v>
      </c>
      <c r="K34">
        <v>0</v>
      </c>
      <c r="L34">
        <v>0</v>
      </c>
      <c r="M34">
        <v>0</v>
      </c>
      <c r="N34">
        <v>83</v>
      </c>
      <c r="O34">
        <v>29</v>
      </c>
      <c r="P34">
        <v>3065</v>
      </c>
      <c r="Q34">
        <v>611</v>
      </c>
      <c r="R34">
        <v>4236</v>
      </c>
      <c r="S34">
        <v>378</v>
      </c>
      <c r="T34">
        <v>4</v>
      </c>
      <c r="U34">
        <v>2</v>
      </c>
      <c r="V34">
        <v>0</v>
      </c>
      <c r="W34">
        <v>0</v>
      </c>
      <c r="X34">
        <v>58</v>
      </c>
      <c r="Y34">
        <v>6</v>
      </c>
      <c r="Z34">
        <v>0</v>
      </c>
      <c r="AA34">
        <v>0</v>
      </c>
      <c r="AB34">
        <v>972</v>
      </c>
      <c r="AC34">
        <v>118</v>
      </c>
      <c r="AD34">
        <v>227</v>
      </c>
      <c r="AE34">
        <v>38</v>
      </c>
      <c r="AF34">
        <v>0</v>
      </c>
      <c r="AG34">
        <v>0</v>
      </c>
      <c r="AH34">
        <v>999</v>
      </c>
      <c r="AI34">
        <v>90</v>
      </c>
      <c r="AJ34">
        <v>5753</v>
      </c>
      <c r="AK34">
        <v>65</v>
      </c>
      <c r="AL34">
        <v>410</v>
      </c>
      <c r="AM34">
        <v>2</v>
      </c>
      <c r="AN34">
        <v>19073</v>
      </c>
      <c r="AO34">
        <v>54</v>
      </c>
      <c r="AP34">
        <v>15409</v>
      </c>
      <c r="AQ34">
        <v>410</v>
      </c>
      <c r="AR34">
        <v>19073</v>
      </c>
      <c r="AS34">
        <v>1244</v>
      </c>
      <c r="AT34">
        <v>13085.25</v>
      </c>
      <c r="AU34">
        <v>7689</v>
      </c>
    </row>
    <row r="35" spans="1:47">
      <c r="A35" t="s">
        <v>67</v>
      </c>
      <c r="B35">
        <v>255</v>
      </c>
      <c r="C35">
        <v>4</v>
      </c>
      <c r="D35">
        <v>5798</v>
      </c>
      <c r="E35">
        <v>11</v>
      </c>
      <c r="F35">
        <v>6053</v>
      </c>
      <c r="G35">
        <v>15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74</v>
      </c>
      <c r="O35">
        <v>26</v>
      </c>
      <c r="P35">
        <v>2165</v>
      </c>
      <c r="Q35">
        <v>347</v>
      </c>
      <c r="R35">
        <v>5271</v>
      </c>
      <c r="S35">
        <v>282</v>
      </c>
      <c r="T35">
        <v>11</v>
      </c>
      <c r="U35">
        <v>4</v>
      </c>
      <c r="V35">
        <v>3</v>
      </c>
      <c r="W35">
        <v>2</v>
      </c>
      <c r="X35">
        <v>35</v>
      </c>
      <c r="Y35">
        <v>6</v>
      </c>
      <c r="Z35">
        <v>0</v>
      </c>
      <c r="AA35">
        <v>0</v>
      </c>
      <c r="AB35">
        <v>978</v>
      </c>
      <c r="AC35">
        <v>116</v>
      </c>
      <c r="AD35">
        <v>119</v>
      </c>
      <c r="AE35">
        <v>26</v>
      </c>
      <c r="AF35">
        <v>0</v>
      </c>
      <c r="AG35">
        <v>0</v>
      </c>
      <c r="AH35">
        <v>2084</v>
      </c>
      <c r="AI35">
        <v>40</v>
      </c>
      <c r="AJ35">
        <v>283</v>
      </c>
      <c r="AK35">
        <v>23</v>
      </c>
      <c r="AL35">
        <v>3520</v>
      </c>
      <c r="AM35">
        <v>9</v>
      </c>
      <c r="AN35">
        <v>4410</v>
      </c>
      <c r="AO35">
        <v>23</v>
      </c>
      <c r="AP35">
        <v>11023</v>
      </c>
      <c r="AQ35">
        <v>3520</v>
      </c>
      <c r="AR35">
        <v>4410</v>
      </c>
      <c r="AS35">
        <v>754</v>
      </c>
      <c r="AT35">
        <v>8765.75</v>
      </c>
      <c r="AU35">
        <v>1229</v>
      </c>
    </row>
    <row r="36" spans="1:47">
      <c r="A36" t="s">
        <v>73</v>
      </c>
      <c r="B36">
        <v>335</v>
      </c>
      <c r="C36">
        <v>7</v>
      </c>
      <c r="D36">
        <v>8079</v>
      </c>
      <c r="E36">
        <v>17</v>
      </c>
      <c r="F36">
        <v>8414</v>
      </c>
      <c r="G36">
        <v>23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203</v>
      </c>
      <c r="O36">
        <v>47</v>
      </c>
      <c r="P36">
        <v>2584</v>
      </c>
      <c r="Q36">
        <v>436</v>
      </c>
      <c r="R36">
        <v>5515</v>
      </c>
      <c r="S36">
        <v>347</v>
      </c>
      <c r="T36">
        <v>12</v>
      </c>
      <c r="U36">
        <v>3</v>
      </c>
      <c r="V36">
        <v>0</v>
      </c>
      <c r="W36">
        <v>0</v>
      </c>
      <c r="X36">
        <v>54</v>
      </c>
      <c r="Y36">
        <v>7</v>
      </c>
      <c r="Z36">
        <v>0</v>
      </c>
      <c r="AA36">
        <v>0</v>
      </c>
      <c r="AB36">
        <v>811</v>
      </c>
      <c r="AC36">
        <v>114</v>
      </c>
      <c r="AD36">
        <v>297</v>
      </c>
      <c r="AE36">
        <v>29</v>
      </c>
      <c r="AF36">
        <v>0</v>
      </c>
      <c r="AG36">
        <v>0</v>
      </c>
      <c r="AH36">
        <v>354</v>
      </c>
      <c r="AI36">
        <v>33</v>
      </c>
      <c r="AJ36">
        <v>1433</v>
      </c>
      <c r="AK36">
        <v>48</v>
      </c>
      <c r="AL36">
        <v>18</v>
      </c>
      <c r="AM36">
        <v>2</v>
      </c>
      <c r="AN36">
        <v>2623</v>
      </c>
      <c r="AO36">
        <v>15</v>
      </c>
      <c r="AP36">
        <v>11263</v>
      </c>
      <c r="AQ36">
        <v>18</v>
      </c>
      <c r="AR36">
        <v>2623</v>
      </c>
      <c r="AS36">
        <v>962</v>
      </c>
      <c r="AT36">
        <v>16102.75</v>
      </c>
      <c r="AU36">
        <v>8900</v>
      </c>
    </row>
    <row r="37" spans="1:47">
      <c r="A37" t="s">
        <v>68</v>
      </c>
      <c r="B37">
        <v>1030</v>
      </c>
      <c r="C37">
        <v>11</v>
      </c>
      <c r="D37">
        <v>5194</v>
      </c>
      <c r="E37">
        <v>10</v>
      </c>
      <c r="F37">
        <v>6224</v>
      </c>
      <c r="G37">
        <v>20</v>
      </c>
      <c r="H37">
        <v>60</v>
      </c>
      <c r="I37">
        <v>1</v>
      </c>
      <c r="J37">
        <v>0</v>
      </c>
      <c r="K37">
        <v>0</v>
      </c>
      <c r="L37">
        <v>0</v>
      </c>
      <c r="M37">
        <v>0</v>
      </c>
      <c r="N37">
        <v>15</v>
      </c>
      <c r="O37">
        <v>7</v>
      </c>
      <c r="P37">
        <v>1563</v>
      </c>
      <c r="Q37">
        <v>238</v>
      </c>
      <c r="R37">
        <v>2360</v>
      </c>
      <c r="S37">
        <v>154</v>
      </c>
      <c r="T37">
        <v>21</v>
      </c>
      <c r="U37">
        <v>4</v>
      </c>
      <c r="V37">
        <v>0</v>
      </c>
      <c r="W37">
        <v>0</v>
      </c>
      <c r="X37">
        <v>29</v>
      </c>
      <c r="Y37">
        <v>1</v>
      </c>
      <c r="Z37">
        <v>0</v>
      </c>
      <c r="AA37">
        <v>0</v>
      </c>
      <c r="AB37">
        <v>661</v>
      </c>
      <c r="AC37">
        <v>79</v>
      </c>
      <c r="AD37">
        <v>216</v>
      </c>
      <c r="AE37">
        <v>16</v>
      </c>
      <c r="AF37">
        <v>0</v>
      </c>
      <c r="AG37">
        <v>0</v>
      </c>
      <c r="AH37">
        <v>420</v>
      </c>
      <c r="AI37">
        <v>26</v>
      </c>
      <c r="AJ37">
        <v>1988</v>
      </c>
      <c r="AK37">
        <v>15</v>
      </c>
      <c r="AL37">
        <v>278</v>
      </c>
      <c r="AM37">
        <v>9</v>
      </c>
      <c r="AN37">
        <v>90380</v>
      </c>
      <c r="AO37">
        <v>27</v>
      </c>
      <c r="AP37">
        <v>7333</v>
      </c>
      <c r="AQ37">
        <v>278</v>
      </c>
      <c r="AR37">
        <v>90380</v>
      </c>
      <c r="AS37">
        <v>500</v>
      </c>
      <c r="AT37">
        <v>3007.25</v>
      </c>
      <c r="AU37">
        <v>1087</v>
      </c>
    </row>
    <row r="38" spans="1:47">
      <c r="A38" t="s">
        <v>64</v>
      </c>
      <c r="B38">
        <v>8</v>
      </c>
      <c r="C38">
        <v>2</v>
      </c>
      <c r="D38">
        <v>2182</v>
      </c>
      <c r="E38">
        <v>5</v>
      </c>
      <c r="F38">
        <v>2190</v>
      </c>
      <c r="G38">
        <v>6</v>
      </c>
      <c r="H38">
        <v>2</v>
      </c>
      <c r="I38">
        <v>1</v>
      </c>
      <c r="J38">
        <v>0</v>
      </c>
      <c r="K38">
        <v>0</v>
      </c>
      <c r="L38">
        <v>0</v>
      </c>
      <c r="M38">
        <v>0</v>
      </c>
      <c r="N38">
        <v>19</v>
      </c>
      <c r="O38">
        <v>8</v>
      </c>
      <c r="P38">
        <v>1740</v>
      </c>
      <c r="Q38">
        <v>273</v>
      </c>
      <c r="R38">
        <v>10362</v>
      </c>
      <c r="S38">
        <v>153</v>
      </c>
      <c r="T38">
        <v>0</v>
      </c>
      <c r="U38">
        <v>0</v>
      </c>
      <c r="V38">
        <v>0</v>
      </c>
      <c r="W38">
        <v>0</v>
      </c>
      <c r="X38">
        <v>800</v>
      </c>
      <c r="Y38">
        <v>1</v>
      </c>
      <c r="Z38">
        <v>0</v>
      </c>
      <c r="AA38">
        <v>0</v>
      </c>
      <c r="AB38">
        <v>1137</v>
      </c>
      <c r="AC38">
        <v>117</v>
      </c>
      <c r="AD38">
        <v>140</v>
      </c>
      <c r="AE38">
        <v>8</v>
      </c>
      <c r="AF38">
        <v>0</v>
      </c>
      <c r="AG38">
        <v>0</v>
      </c>
      <c r="AH38">
        <v>348</v>
      </c>
      <c r="AI38">
        <v>25</v>
      </c>
      <c r="AJ38">
        <v>3306</v>
      </c>
      <c r="AK38">
        <v>15</v>
      </c>
      <c r="AL38">
        <v>5000</v>
      </c>
      <c r="AM38">
        <v>1</v>
      </c>
      <c r="AN38">
        <v>1444</v>
      </c>
      <c r="AO38">
        <v>9</v>
      </c>
      <c r="AP38">
        <v>17854</v>
      </c>
      <c r="AQ38">
        <v>5000</v>
      </c>
      <c r="AR38">
        <v>1444</v>
      </c>
      <c r="AS38">
        <v>549</v>
      </c>
      <c r="AT38">
        <v>4638.5</v>
      </c>
      <c r="AU38">
        <v>1522</v>
      </c>
    </row>
    <row r="39" spans="1:47">
      <c r="A39" t="s">
        <v>66</v>
      </c>
      <c r="B39">
        <v>22603</v>
      </c>
      <c r="C39">
        <v>7</v>
      </c>
      <c r="D39">
        <v>23964</v>
      </c>
      <c r="E39">
        <v>32</v>
      </c>
      <c r="F39">
        <v>46567</v>
      </c>
      <c r="G39">
        <v>36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94</v>
      </c>
      <c r="O39">
        <v>23</v>
      </c>
      <c r="P39">
        <v>3612</v>
      </c>
      <c r="Q39">
        <v>554</v>
      </c>
      <c r="R39">
        <v>7118</v>
      </c>
      <c r="S39">
        <v>428</v>
      </c>
      <c r="T39">
        <v>181</v>
      </c>
      <c r="U39">
        <v>9</v>
      </c>
      <c r="V39">
        <v>0</v>
      </c>
      <c r="W39">
        <v>0</v>
      </c>
      <c r="X39">
        <v>45</v>
      </c>
      <c r="Y39">
        <v>7</v>
      </c>
      <c r="Z39">
        <v>0</v>
      </c>
      <c r="AA39">
        <v>0</v>
      </c>
      <c r="AB39">
        <v>1874</v>
      </c>
      <c r="AC39">
        <v>250</v>
      </c>
      <c r="AD39">
        <v>95</v>
      </c>
      <c r="AE39">
        <v>29</v>
      </c>
      <c r="AF39">
        <v>0</v>
      </c>
      <c r="AG39">
        <v>0</v>
      </c>
      <c r="AH39">
        <v>1382</v>
      </c>
      <c r="AI39">
        <v>107</v>
      </c>
      <c r="AJ39">
        <v>2379</v>
      </c>
      <c r="AK39">
        <v>153</v>
      </c>
      <c r="AL39">
        <v>49</v>
      </c>
      <c r="AM39">
        <v>2</v>
      </c>
      <c r="AN39">
        <v>8524</v>
      </c>
      <c r="AO39">
        <v>32</v>
      </c>
      <c r="AP39">
        <v>16780</v>
      </c>
      <c r="AQ39">
        <v>49</v>
      </c>
      <c r="AR39">
        <v>8524</v>
      </c>
      <c r="AS39">
        <v>1409</v>
      </c>
      <c r="AT39">
        <v>10931.25</v>
      </c>
      <c r="AU39">
        <v>4370</v>
      </c>
    </row>
    <row r="40" spans="1:47">
      <c r="A40" t="s">
        <v>81</v>
      </c>
      <c r="B40">
        <v>5248</v>
      </c>
      <c r="C40">
        <v>12</v>
      </c>
      <c r="D40">
        <v>28695</v>
      </c>
      <c r="E40">
        <v>48</v>
      </c>
      <c r="F40">
        <v>33943</v>
      </c>
      <c r="G40">
        <v>56</v>
      </c>
      <c r="H40">
        <v>0</v>
      </c>
      <c r="I40">
        <v>0</v>
      </c>
      <c r="J40">
        <v>0</v>
      </c>
      <c r="K40">
        <v>0</v>
      </c>
      <c r="L40">
        <v>49</v>
      </c>
      <c r="M40">
        <v>16</v>
      </c>
      <c r="N40">
        <v>254</v>
      </c>
      <c r="O40">
        <v>44</v>
      </c>
      <c r="P40">
        <v>2349</v>
      </c>
      <c r="Q40">
        <v>395</v>
      </c>
      <c r="R40">
        <v>2140</v>
      </c>
      <c r="S40">
        <v>140</v>
      </c>
      <c r="T40">
        <v>1</v>
      </c>
      <c r="U40">
        <v>1</v>
      </c>
      <c r="V40">
        <v>1</v>
      </c>
      <c r="W40">
        <v>1</v>
      </c>
      <c r="X40">
        <v>280</v>
      </c>
      <c r="Y40">
        <v>14</v>
      </c>
      <c r="Z40">
        <v>0</v>
      </c>
      <c r="AA40">
        <v>0</v>
      </c>
      <c r="AB40">
        <v>69</v>
      </c>
      <c r="AC40">
        <v>20</v>
      </c>
      <c r="AD40">
        <v>518</v>
      </c>
      <c r="AE40">
        <v>23</v>
      </c>
      <c r="AF40">
        <v>0</v>
      </c>
      <c r="AG40">
        <v>0</v>
      </c>
      <c r="AH40">
        <v>1780</v>
      </c>
      <c r="AI40">
        <v>93</v>
      </c>
      <c r="AJ40">
        <v>552</v>
      </c>
      <c r="AK40">
        <v>85</v>
      </c>
      <c r="AL40">
        <v>13142</v>
      </c>
      <c r="AM40">
        <v>78</v>
      </c>
      <c r="AN40">
        <v>7649</v>
      </c>
      <c r="AO40">
        <v>39</v>
      </c>
      <c r="AP40">
        <v>7993</v>
      </c>
      <c r="AQ40">
        <v>13142</v>
      </c>
      <c r="AR40">
        <v>7649</v>
      </c>
      <c r="AS40">
        <v>852</v>
      </c>
      <c r="AT40">
        <v>4608</v>
      </c>
      <c r="AU40">
        <v>1462</v>
      </c>
    </row>
    <row r="41" spans="1:47">
      <c r="A41" t="s">
        <v>75</v>
      </c>
      <c r="B41">
        <v>21391</v>
      </c>
      <c r="C41">
        <v>126</v>
      </c>
      <c r="D41">
        <v>69823</v>
      </c>
      <c r="E41">
        <v>54</v>
      </c>
      <c r="F41">
        <v>91214</v>
      </c>
      <c r="G41">
        <v>174</v>
      </c>
      <c r="H41">
        <v>4</v>
      </c>
      <c r="I41">
        <v>1</v>
      </c>
      <c r="J41">
        <v>0</v>
      </c>
      <c r="K41">
        <v>0</v>
      </c>
      <c r="L41">
        <v>564</v>
      </c>
      <c r="M41">
        <v>68</v>
      </c>
      <c r="N41">
        <v>542</v>
      </c>
      <c r="O41">
        <v>73</v>
      </c>
      <c r="P41">
        <v>1260</v>
      </c>
      <c r="Q41">
        <v>160</v>
      </c>
      <c r="R41">
        <v>1039</v>
      </c>
      <c r="S41">
        <v>34</v>
      </c>
      <c r="T41">
        <v>1</v>
      </c>
      <c r="U41">
        <v>1</v>
      </c>
      <c r="V41">
        <v>0</v>
      </c>
      <c r="W41">
        <v>0</v>
      </c>
      <c r="X41">
        <v>50</v>
      </c>
      <c r="Y41">
        <v>6</v>
      </c>
      <c r="Z41">
        <v>0</v>
      </c>
      <c r="AA41">
        <v>0</v>
      </c>
      <c r="AB41">
        <v>59</v>
      </c>
      <c r="AC41">
        <v>7</v>
      </c>
      <c r="AD41">
        <v>235</v>
      </c>
      <c r="AE41">
        <v>27</v>
      </c>
      <c r="AF41">
        <v>0</v>
      </c>
      <c r="AG41">
        <v>0</v>
      </c>
      <c r="AH41">
        <v>2602</v>
      </c>
      <c r="AI41">
        <v>54</v>
      </c>
      <c r="AJ41">
        <v>13375</v>
      </c>
      <c r="AK41">
        <v>79</v>
      </c>
      <c r="AL41">
        <v>19294</v>
      </c>
      <c r="AM41">
        <v>83</v>
      </c>
      <c r="AN41">
        <v>2372</v>
      </c>
      <c r="AO41">
        <v>17</v>
      </c>
      <c r="AP41">
        <v>19731</v>
      </c>
      <c r="AQ41">
        <v>19294</v>
      </c>
      <c r="AR41">
        <v>2372</v>
      </c>
      <c r="AS41">
        <v>551</v>
      </c>
      <c r="AT41">
        <v>2429</v>
      </c>
      <c r="AU41">
        <v>333</v>
      </c>
    </row>
    <row r="42" spans="1:47">
      <c r="A42" t="s">
        <v>79</v>
      </c>
      <c r="B42">
        <v>9</v>
      </c>
      <c r="C42">
        <v>1</v>
      </c>
      <c r="D42">
        <v>500</v>
      </c>
      <c r="E42">
        <v>2</v>
      </c>
      <c r="F42">
        <v>509</v>
      </c>
      <c r="G42">
        <v>3</v>
      </c>
      <c r="H42">
        <v>0</v>
      </c>
      <c r="I42">
        <v>0</v>
      </c>
      <c r="J42">
        <v>0</v>
      </c>
      <c r="K42">
        <v>0</v>
      </c>
      <c r="L42">
        <v>6</v>
      </c>
      <c r="M42">
        <v>1</v>
      </c>
      <c r="N42">
        <v>87</v>
      </c>
      <c r="O42">
        <v>9</v>
      </c>
      <c r="P42">
        <v>1460</v>
      </c>
      <c r="Q42">
        <v>269</v>
      </c>
      <c r="R42">
        <v>1406</v>
      </c>
      <c r="S42">
        <v>103</v>
      </c>
      <c r="T42">
        <v>2</v>
      </c>
      <c r="U42">
        <v>1</v>
      </c>
      <c r="V42">
        <v>0</v>
      </c>
      <c r="W42">
        <v>0</v>
      </c>
      <c r="X42">
        <v>109</v>
      </c>
      <c r="Y42">
        <v>5</v>
      </c>
      <c r="Z42">
        <v>0</v>
      </c>
      <c r="AA42">
        <v>0</v>
      </c>
      <c r="AB42">
        <v>267</v>
      </c>
      <c r="AC42">
        <v>38</v>
      </c>
      <c r="AD42">
        <v>37</v>
      </c>
      <c r="AE42">
        <v>7</v>
      </c>
      <c r="AF42">
        <v>0</v>
      </c>
      <c r="AG42">
        <v>0</v>
      </c>
      <c r="AH42">
        <v>235</v>
      </c>
      <c r="AI42">
        <v>39</v>
      </c>
      <c r="AJ42">
        <v>3350</v>
      </c>
      <c r="AK42">
        <v>24</v>
      </c>
      <c r="AL42">
        <v>1586</v>
      </c>
      <c r="AM42">
        <v>14</v>
      </c>
      <c r="AN42">
        <v>2071</v>
      </c>
      <c r="AO42">
        <v>15</v>
      </c>
      <c r="AP42">
        <v>6959</v>
      </c>
      <c r="AQ42">
        <v>1586</v>
      </c>
      <c r="AR42">
        <v>2071</v>
      </c>
      <c r="AS42">
        <v>472</v>
      </c>
      <c r="AT42">
        <v>3630.25</v>
      </c>
      <c r="AU42">
        <v>1132</v>
      </c>
    </row>
    <row r="43" spans="1:47">
      <c r="A43" t="s">
        <v>80</v>
      </c>
      <c r="B43">
        <v>1554</v>
      </c>
      <c r="C43">
        <v>5</v>
      </c>
      <c r="D43">
        <v>5268</v>
      </c>
      <c r="E43">
        <v>8</v>
      </c>
      <c r="F43">
        <v>6822</v>
      </c>
      <c r="G43">
        <v>12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40</v>
      </c>
      <c r="O43">
        <v>13</v>
      </c>
      <c r="P43">
        <v>688</v>
      </c>
      <c r="Q43">
        <v>91</v>
      </c>
      <c r="R43">
        <v>708</v>
      </c>
      <c r="S43">
        <v>51</v>
      </c>
      <c r="T43">
        <v>0</v>
      </c>
      <c r="U43">
        <v>0</v>
      </c>
      <c r="V43">
        <v>42</v>
      </c>
      <c r="W43">
        <v>1</v>
      </c>
      <c r="X43">
        <v>69</v>
      </c>
      <c r="Y43">
        <v>5</v>
      </c>
      <c r="Z43">
        <v>0</v>
      </c>
      <c r="AA43">
        <v>0</v>
      </c>
      <c r="AB43">
        <v>6</v>
      </c>
      <c r="AC43">
        <v>2</v>
      </c>
      <c r="AD43">
        <v>2</v>
      </c>
      <c r="AE43">
        <v>1</v>
      </c>
      <c r="AF43">
        <v>3</v>
      </c>
      <c r="AG43">
        <v>1</v>
      </c>
      <c r="AH43">
        <v>534</v>
      </c>
      <c r="AI43">
        <v>21</v>
      </c>
      <c r="AJ43">
        <v>11648</v>
      </c>
      <c r="AK43">
        <v>13</v>
      </c>
      <c r="AL43">
        <v>4830</v>
      </c>
      <c r="AM43">
        <v>60</v>
      </c>
      <c r="AN43">
        <v>2663</v>
      </c>
      <c r="AO43">
        <v>33</v>
      </c>
      <c r="AP43">
        <v>13740</v>
      </c>
      <c r="AQ43">
        <v>4830</v>
      </c>
      <c r="AR43">
        <v>2663</v>
      </c>
      <c r="AS43">
        <v>256</v>
      </c>
      <c r="AT43">
        <v>2423</v>
      </c>
      <c r="AU43">
        <v>776</v>
      </c>
    </row>
    <row r="44" spans="1:47">
      <c r="A44" t="s">
        <v>78</v>
      </c>
      <c r="B44">
        <v>215</v>
      </c>
      <c r="C44">
        <v>4</v>
      </c>
      <c r="D44">
        <v>2520</v>
      </c>
      <c r="E44">
        <v>8</v>
      </c>
      <c r="F44">
        <v>2735</v>
      </c>
      <c r="G44">
        <v>10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32</v>
      </c>
      <c r="O44">
        <v>10</v>
      </c>
      <c r="P44">
        <v>627</v>
      </c>
      <c r="Q44">
        <v>85</v>
      </c>
      <c r="R44">
        <v>660</v>
      </c>
      <c r="S44">
        <v>32</v>
      </c>
      <c r="T44">
        <v>0</v>
      </c>
      <c r="U44">
        <v>0</v>
      </c>
      <c r="V44">
        <v>0</v>
      </c>
      <c r="W44">
        <v>0</v>
      </c>
      <c r="X44">
        <v>20</v>
      </c>
      <c r="Y44">
        <v>1</v>
      </c>
      <c r="Z44">
        <v>0</v>
      </c>
      <c r="AA44">
        <v>0</v>
      </c>
      <c r="AB44">
        <v>404</v>
      </c>
      <c r="AC44">
        <v>26</v>
      </c>
      <c r="AD44">
        <v>2</v>
      </c>
      <c r="AE44">
        <v>1</v>
      </c>
      <c r="AF44">
        <v>0</v>
      </c>
      <c r="AG44">
        <v>0</v>
      </c>
      <c r="AH44">
        <v>301</v>
      </c>
      <c r="AI44">
        <v>21</v>
      </c>
      <c r="AJ44">
        <v>340</v>
      </c>
      <c r="AK44">
        <v>7</v>
      </c>
      <c r="AL44">
        <v>3470</v>
      </c>
      <c r="AM44">
        <v>14</v>
      </c>
      <c r="AN44">
        <v>3316</v>
      </c>
      <c r="AO44">
        <v>8</v>
      </c>
      <c r="AP44">
        <v>2386</v>
      </c>
      <c r="AQ44">
        <v>3470</v>
      </c>
      <c r="AR44">
        <v>3316</v>
      </c>
      <c r="AS44">
        <v>186</v>
      </c>
      <c r="AT44">
        <v>1728</v>
      </c>
      <c r="AU44">
        <v>604</v>
      </c>
    </row>
    <row r="45" spans="1:47">
      <c r="A45" t="s">
        <v>82</v>
      </c>
      <c r="B45">
        <v>63</v>
      </c>
      <c r="C45">
        <v>1</v>
      </c>
      <c r="D45">
        <v>135</v>
      </c>
      <c r="E45">
        <v>3</v>
      </c>
      <c r="F45">
        <v>198</v>
      </c>
      <c r="G45">
        <v>4</v>
      </c>
      <c r="H45">
        <v>0</v>
      </c>
      <c r="I45">
        <v>0</v>
      </c>
      <c r="J45">
        <v>0</v>
      </c>
      <c r="K45">
        <v>0</v>
      </c>
      <c r="L45">
        <v>35</v>
      </c>
      <c r="M45">
        <v>21</v>
      </c>
      <c r="N45">
        <v>20</v>
      </c>
      <c r="O45">
        <v>7</v>
      </c>
      <c r="P45">
        <v>267</v>
      </c>
      <c r="Q45">
        <v>40</v>
      </c>
      <c r="R45">
        <v>239</v>
      </c>
      <c r="S45">
        <v>25</v>
      </c>
      <c r="T45">
        <v>24</v>
      </c>
      <c r="U45">
        <v>4</v>
      </c>
      <c r="V45">
        <v>0</v>
      </c>
      <c r="W45">
        <v>0</v>
      </c>
      <c r="X45">
        <v>11</v>
      </c>
      <c r="Y45">
        <v>3</v>
      </c>
      <c r="Z45">
        <v>0</v>
      </c>
      <c r="AA45">
        <v>0</v>
      </c>
      <c r="AB45">
        <v>11</v>
      </c>
      <c r="AC45">
        <v>5</v>
      </c>
      <c r="AD45">
        <v>35</v>
      </c>
      <c r="AE45">
        <v>3</v>
      </c>
      <c r="AF45">
        <v>0</v>
      </c>
      <c r="AG45">
        <v>0</v>
      </c>
      <c r="AH45">
        <v>243</v>
      </c>
      <c r="AI45">
        <v>34</v>
      </c>
      <c r="AJ45">
        <v>301</v>
      </c>
      <c r="AK45">
        <v>22</v>
      </c>
      <c r="AL45">
        <v>0</v>
      </c>
      <c r="AM45">
        <v>0</v>
      </c>
      <c r="AN45">
        <v>1285</v>
      </c>
      <c r="AO45">
        <v>7</v>
      </c>
      <c r="AP45">
        <v>1186</v>
      </c>
      <c r="AQ45">
        <v>0</v>
      </c>
      <c r="AR45">
        <v>1285</v>
      </c>
      <c r="AS45">
        <v>152</v>
      </c>
      <c r="AT45">
        <v>95.25</v>
      </c>
      <c r="AU45">
        <v>23</v>
      </c>
    </row>
    <row r="46" spans="1:47">
      <c r="A46" t="s">
        <v>77</v>
      </c>
      <c r="B46">
        <v>938</v>
      </c>
      <c r="C46">
        <v>2</v>
      </c>
      <c r="D46">
        <v>40954</v>
      </c>
      <c r="E46">
        <v>22</v>
      </c>
      <c r="F46">
        <v>41892</v>
      </c>
      <c r="G46">
        <v>23</v>
      </c>
      <c r="H46">
        <v>0</v>
      </c>
      <c r="I46">
        <v>0</v>
      </c>
      <c r="J46">
        <v>0</v>
      </c>
      <c r="K46">
        <v>0</v>
      </c>
      <c r="L46">
        <v>32</v>
      </c>
      <c r="M46">
        <v>32</v>
      </c>
      <c r="N46">
        <v>285</v>
      </c>
      <c r="O46">
        <v>39</v>
      </c>
      <c r="P46">
        <v>1513</v>
      </c>
      <c r="Q46">
        <v>237</v>
      </c>
      <c r="R46">
        <v>1018</v>
      </c>
      <c r="S46">
        <v>49</v>
      </c>
      <c r="T46">
        <v>7</v>
      </c>
      <c r="U46">
        <v>2</v>
      </c>
      <c r="V46">
        <v>0</v>
      </c>
      <c r="W46">
        <v>0</v>
      </c>
      <c r="X46">
        <v>119</v>
      </c>
      <c r="Y46">
        <v>7</v>
      </c>
      <c r="Z46">
        <v>0</v>
      </c>
      <c r="AA46">
        <v>0</v>
      </c>
      <c r="AB46">
        <v>134</v>
      </c>
      <c r="AC46">
        <v>22</v>
      </c>
      <c r="AD46">
        <v>545</v>
      </c>
      <c r="AE46">
        <v>36</v>
      </c>
      <c r="AF46">
        <v>0</v>
      </c>
      <c r="AG46">
        <v>0</v>
      </c>
      <c r="AH46">
        <v>1298</v>
      </c>
      <c r="AI46">
        <v>35</v>
      </c>
      <c r="AJ46">
        <v>1136</v>
      </c>
      <c r="AK46">
        <v>46</v>
      </c>
      <c r="AL46">
        <v>3630</v>
      </c>
      <c r="AM46">
        <v>7</v>
      </c>
      <c r="AN46">
        <v>7660</v>
      </c>
      <c r="AO46">
        <v>28</v>
      </c>
      <c r="AP46">
        <v>6087</v>
      </c>
      <c r="AQ46">
        <v>3630</v>
      </c>
      <c r="AR46">
        <v>7660</v>
      </c>
      <c r="AS46">
        <v>486</v>
      </c>
      <c r="AT46">
        <v>2692.25</v>
      </c>
      <c r="AU46">
        <v>649</v>
      </c>
    </row>
    <row r="47" spans="1:47">
      <c r="A47" t="s">
        <v>76</v>
      </c>
      <c r="B47">
        <v>3164</v>
      </c>
      <c r="C47">
        <v>4</v>
      </c>
      <c r="D47">
        <v>19956</v>
      </c>
      <c r="E47">
        <v>18</v>
      </c>
      <c r="F47">
        <v>23120</v>
      </c>
      <c r="G47">
        <v>20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193</v>
      </c>
      <c r="O47">
        <v>24</v>
      </c>
      <c r="P47">
        <v>851</v>
      </c>
      <c r="Q47">
        <v>48</v>
      </c>
      <c r="R47">
        <v>705</v>
      </c>
      <c r="S47">
        <v>13</v>
      </c>
      <c r="T47">
        <v>11</v>
      </c>
      <c r="U47">
        <v>3</v>
      </c>
      <c r="V47">
        <v>0</v>
      </c>
      <c r="W47">
        <v>0</v>
      </c>
      <c r="X47">
        <v>18</v>
      </c>
      <c r="Y47">
        <v>4</v>
      </c>
      <c r="Z47">
        <v>0</v>
      </c>
      <c r="AA47">
        <v>0</v>
      </c>
      <c r="AB47">
        <v>2</v>
      </c>
      <c r="AC47">
        <v>1</v>
      </c>
      <c r="AD47">
        <v>47</v>
      </c>
      <c r="AE47">
        <v>3</v>
      </c>
      <c r="AF47">
        <v>0</v>
      </c>
      <c r="AG47">
        <v>0</v>
      </c>
      <c r="AH47">
        <v>316</v>
      </c>
      <c r="AI47">
        <v>8</v>
      </c>
      <c r="AJ47">
        <v>61</v>
      </c>
      <c r="AK47">
        <v>7</v>
      </c>
      <c r="AL47">
        <v>5135</v>
      </c>
      <c r="AM47">
        <v>22</v>
      </c>
      <c r="AN47">
        <v>1100</v>
      </c>
      <c r="AO47">
        <v>2</v>
      </c>
      <c r="AP47">
        <v>2204</v>
      </c>
      <c r="AQ47">
        <v>5135</v>
      </c>
      <c r="AR47">
        <v>1100</v>
      </c>
      <c r="AS47">
        <v>121</v>
      </c>
      <c r="AT47">
        <v>905.25</v>
      </c>
      <c r="AU47">
        <v>161</v>
      </c>
    </row>
    <row r="48" spans="1:47">
      <c r="A48" t="s">
        <v>86</v>
      </c>
      <c r="B48">
        <v>1045</v>
      </c>
      <c r="C48">
        <v>3</v>
      </c>
      <c r="D48">
        <v>9370</v>
      </c>
      <c r="E48">
        <v>13</v>
      </c>
      <c r="F48">
        <v>10415</v>
      </c>
      <c r="G48">
        <v>15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35</v>
      </c>
      <c r="O48">
        <v>14</v>
      </c>
      <c r="P48">
        <v>1208</v>
      </c>
      <c r="Q48">
        <v>220</v>
      </c>
      <c r="R48">
        <v>526</v>
      </c>
      <c r="S48">
        <v>51</v>
      </c>
      <c r="T48">
        <v>19</v>
      </c>
      <c r="U48">
        <v>5</v>
      </c>
      <c r="V48">
        <v>0</v>
      </c>
      <c r="W48">
        <v>0</v>
      </c>
      <c r="X48">
        <v>55</v>
      </c>
      <c r="Y48">
        <v>5</v>
      </c>
      <c r="Z48">
        <v>0</v>
      </c>
      <c r="AA48">
        <v>0</v>
      </c>
      <c r="AB48">
        <v>286</v>
      </c>
      <c r="AC48">
        <v>34</v>
      </c>
      <c r="AD48">
        <v>157</v>
      </c>
      <c r="AE48">
        <v>19</v>
      </c>
      <c r="AF48">
        <v>0</v>
      </c>
      <c r="AG48">
        <v>0</v>
      </c>
      <c r="AH48">
        <v>1155</v>
      </c>
      <c r="AI48">
        <v>120</v>
      </c>
      <c r="AJ48">
        <v>200724</v>
      </c>
      <c r="AK48">
        <v>118</v>
      </c>
      <c r="AL48">
        <v>0</v>
      </c>
      <c r="AM48">
        <v>0</v>
      </c>
      <c r="AN48">
        <v>12140</v>
      </c>
      <c r="AO48">
        <v>75</v>
      </c>
      <c r="AP48">
        <v>204165</v>
      </c>
      <c r="AQ48">
        <v>0</v>
      </c>
      <c r="AR48">
        <v>12140</v>
      </c>
      <c r="AS48">
        <v>586</v>
      </c>
      <c r="AT48">
        <v>2138</v>
      </c>
      <c r="AU48">
        <v>237</v>
      </c>
    </row>
    <row r="49" spans="1:47">
      <c r="A49" t="s">
        <v>87</v>
      </c>
      <c r="B49">
        <v>18315</v>
      </c>
      <c r="C49">
        <v>10</v>
      </c>
      <c r="D49">
        <v>7360</v>
      </c>
      <c r="E49">
        <v>6</v>
      </c>
      <c r="F49">
        <v>25675</v>
      </c>
      <c r="G49">
        <v>14</v>
      </c>
      <c r="H49">
        <v>17</v>
      </c>
      <c r="I49">
        <v>2</v>
      </c>
      <c r="J49">
        <v>0</v>
      </c>
      <c r="K49">
        <v>0</v>
      </c>
      <c r="L49">
        <v>75</v>
      </c>
      <c r="M49">
        <v>46</v>
      </c>
      <c r="N49">
        <v>229</v>
      </c>
      <c r="O49">
        <v>56</v>
      </c>
      <c r="P49">
        <v>1290</v>
      </c>
      <c r="Q49">
        <v>180</v>
      </c>
      <c r="R49">
        <v>613</v>
      </c>
      <c r="S49">
        <v>75</v>
      </c>
      <c r="T49">
        <v>18</v>
      </c>
      <c r="U49">
        <v>2</v>
      </c>
      <c r="V49">
        <v>0</v>
      </c>
      <c r="W49">
        <v>0</v>
      </c>
      <c r="X49">
        <v>133</v>
      </c>
      <c r="Y49">
        <v>7</v>
      </c>
      <c r="Z49">
        <v>0</v>
      </c>
      <c r="AA49">
        <v>0</v>
      </c>
      <c r="AB49">
        <v>263</v>
      </c>
      <c r="AC49">
        <v>67</v>
      </c>
      <c r="AD49">
        <v>167</v>
      </c>
      <c r="AE49">
        <v>16</v>
      </c>
      <c r="AF49">
        <v>0</v>
      </c>
      <c r="AG49">
        <v>0</v>
      </c>
      <c r="AH49">
        <v>930</v>
      </c>
      <c r="AI49">
        <v>233</v>
      </c>
      <c r="AJ49">
        <v>342</v>
      </c>
      <c r="AK49">
        <v>40</v>
      </c>
      <c r="AL49">
        <v>0</v>
      </c>
      <c r="AM49">
        <v>0</v>
      </c>
      <c r="AN49">
        <v>30860</v>
      </c>
      <c r="AO49">
        <v>10</v>
      </c>
      <c r="AP49">
        <v>4077</v>
      </c>
      <c r="AQ49">
        <v>0</v>
      </c>
      <c r="AR49">
        <v>30860</v>
      </c>
      <c r="AS49">
        <v>578</v>
      </c>
      <c r="AT49">
        <v>56632.25</v>
      </c>
      <c r="AU49">
        <v>4273</v>
      </c>
    </row>
    <row r="50" spans="1:47">
      <c r="A50" t="s">
        <v>84</v>
      </c>
      <c r="B50">
        <v>1623</v>
      </c>
      <c r="C50">
        <v>6</v>
      </c>
      <c r="D50">
        <v>47000</v>
      </c>
      <c r="E50">
        <v>25</v>
      </c>
      <c r="F50">
        <v>48623</v>
      </c>
      <c r="G50">
        <v>30</v>
      </c>
      <c r="H50">
        <v>2</v>
      </c>
      <c r="I50">
        <v>1</v>
      </c>
      <c r="J50">
        <v>0</v>
      </c>
      <c r="K50">
        <v>0</v>
      </c>
      <c r="L50">
        <v>0</v>
      </c>
      <c r="M50">
        <v>0</v>
      </c>
      <c r="N50">
        <v>197</v>
      </c>
      <c r="O50">
        <v>43</v>
      </c>
      <c r="P50">
        <v>2155</v>
      </c>
      <c r="Q50">
        <v>309</v>
      </c>
      <c r="R50">
        <v>734</v>
      </c>
      <c r="S50">
        <v>66</v>
      </c>
      <c r="T50">
        <v>19</v>
      </c>
      <c r="U50">
        <v>5</v>
      </c>
      <c r="V50">
        <v>40</v>
      </c>
      <c r="W50">
        <v>1</v>
      </c>
      <c r="X50">
        <v>28</v>
      </c>
      <c r="Y50">
        <v>2</v>
      </c>
      <c r="Z50">
        <v>0</v>
      </c>
      <c r="AA50">
        <v>0</v>
      </c>
      <c r="AB50">
        <v>147</v>
      </c>
      <c r="AC50">
        <v>18</v>
      </c>
      <c r="AD50">
        <v>148</v>
      </c>
      <c r="AE50">
        <v>15</v>
      </c>
      <c r="AF50">
        <v>0</v>
      </c>
      <c r="AG50">
        <v>0</v>
      </c>
      <c r="AH50">
        <v>2938</v>
      </c>
      <c r="AI50">
        <v>202</v>
      </c>
      <c r="AJ50">
        <v>2475</v>
      </c>
      <c r="AK50">
        <v>118</v>
      </c>
      <c r="AL50">
        <v>0</v>
      </c>
      <c r="AM50">
        <v>0</v>
      </c>
      <c r="AN50">
        <v>8445</v>
      </c>
      <c r="AO50">
        <v>22</v>
      </c>
      <c r="AP50">
        <v>8883</v>
      </c>
      <c r="AQ50">
        <v>0</v>
      </c>
      <c r="AR50">
        <v>8445</v>
      </c>
      <c r="AS50">
        <v>729</v>
      </c>
      <c r="AT50">
        <v>2360.75</v>
      </c>
      <c r="AU50">
        <v>377</v>
      </c>
    </row>
    <row r="51" spans="1:47">
      <c r="A51" t="s">
        <v>89</v>
      </c>
      <c r="B51">
        <v>1400</v>
      </c>
      <c r="C51">
        <v>3</v>
      </c>
      <c r="D51">
        <v>17145</v>
      </c>
      <c r="E51">
        <v>6</v>
      </c>
      <c r="F51">
        <v>18545</v>
      </c>
      <c r="G51">
        <v>9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76</v>
      </c>
      <c r="O51">
        <v>19</v>
      </c>
      <c r="P51">
        <v>2186</v>
      </c>
      <c r="Q51">
        <v>326</v>
      </c>
      <c r="R51">
        <v>373</v>
      </c>
      <c r="S51">
        <v>34</v>
      </c>
      <c r="T51">
        <v>0</v>
      </c>
      <c r="U51">
        <v>0</v>
      </c>
      <c r="V51">
        <v>0</v>
      </c>
      <c r="W51">
        <v>0</v>
      </c>
      <c r="X51">
        <v>6</v>
      </c>
      <c r="Y51">
        <v>1</v>
      </c>
      <c r="Z51">
        <v>0</v>
      </c>
      <c r="AA51">
        <v>0</v>
      </c>
      <c r="AB51">
        <v>166</v>
      </c>
      <c r="AC51">
        <v>22</v>
      </c>
      <c r="AD51">
        <v>28</v>
      </c>
      <c r="AE51">
        <v>6</v>
      </c>
      <c r="AF51">
        <v>0</v>
      </c>
      <c r="AG51">
        <v>0</v>
      </c>
      <c r="AH51">
        <v>1614</v>
      </c>
      <c r="AI51">
        <v>194</v>
      </c>
      <c r="AJ51">
        <v>674</v>
      </c>
      <c r="AK51">
        <v>152</v>
      </c>
      <c r="AL51">
        <v>200</v>
      </c>
      <c r="AM51">
        <v>1</v>
      </c>
      <c r="AN51">
        <v>201959</v>
      </c>
      <c r="AO51">
        <v>13</v>
      </c>
      <c r="AP51">
        <v>5123</v>
      </c>
      <c r="AQ51">
        <v>200</v>
      </c>
      <c r="AR51">
        <v>201959</v>
      </c>
      <c r="AS51">
        <v>727</v>
      </c>
      <c r="AT51">
        <v>1028.25</v>
      </c>
      <c r="AU51">
        <v>191</v>
      </c>
    </row>
    <row r="52" spans="1:47">
      <c r="A52" t="s">
        <v>88</v>
      </c>
      <c r="B52">
        <v>1003</v>
      </c>
      <c r="C52">
        <v>3</v>
      </c>
      <c r="D52">
        <v>35789</v>
      </c>
      <c r="E52">
        <v>33</v>
      </c>
      <c r="F52">
        <v>36792</v>
      </c>
      <c r="G52">
        <v>35</v>
      </c>
      <c r="H52">
        <v>5</v>
      </c>
      <c r="I52">
        <v>1</v>
      </c>
      <c r="J52">
        <v>0</v>
      </c>
      <c r="K52">
        <v>0</v>
      </c>
      <c r="L52">
        <v>6</v>
      </c>
      <c r="M52">
        <v>1</v>
      </c>
      <c r="N52">
        <v>101</v>
      </c>
      <c r="O52">
        <v>28</v>
      </c>
      <c r="P52">
        <v>2785</v>
      </c>
      <c r="Q52">
        <v>427</v>
      </c>
      <c r="R52">
        <v>1193</v>
      </c>
      <c r="S52">
        <v>90</v>
      </c>
      <c r="T52">
        <v>6</v>
      </c>
      <c r="U52">
        <v>2</v>
      </c>
      <c r="V52">
        <v>0</v>
      </c>
      <c r="W52">
        <v>0</v>
      </c>
      <c r="X52">
        <v>232</v>
      </c>
      <c r="Y52">
        <v>5</v>
      </c>
      <c r="Z52">
        <v>0</v>
      </c>
      <c r="AA52">
        <v>0</v>
      </c>
      <c r="AB52">
        <v>1187</v>
      </c>
      <c r="AC52">
        <v>73</v>
      </c>
      <c r="AD52">
        <v>299</v>
      </c>
      <c r="AE52">
        <v>34</v>
      </c>
      <c r="AF52">
        <v>0</v>
      </c>
      <c r="AG52">
        <v>0</v>
      </c>
      <c r="AH52">
        <v>3988</v>
      </c>
      <c r="AI52">
        <v>246</v>
      </c>
      <c r="AJ52">
        <v>1332</v>
      </c>
      <c r="AK52">
        <v>99</v>
      </c>
      <c r="AL52">
        <v>1155</v>
      </c>
      <c r="AM52">
        <v>6</v>
      </c>
      <c r="AN52">
        <v>220440</v>
      </c>
      <c r="AO52">
        <v>32</v>
      </c>
      <c r="AP52">
        <v>11134</v>
      </c>
      <c r="AQ52">
        <v>1155</v>
      </c>
      <c r="AR52">
        <v>220440</v>
      </c>
      <c r="AS52">
        <v>938</v>
      </c>
      <c r="AT52">
        <v>21247.5</v>
      </c>
      <c r="AU52">
        <v>2563</v>
      </c>
    </row>
    <row r="53" spans="1:47">
      <c r="A53" t="s">
        <v>90</v>
      </c>
      <c r="B53">
        <v>3365</v>
      </c>
      <c r="C53">
        <v>9</v>
      </c>
      <c r="D53">
        <v>27924</v>
      </c>
      <c r="E53">
        <v>31</v>
      </c>
      <c r="F53">
        <v>31289</v>
      </c>
      <c r="G53">
        <v>37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334</v>
      </c>
      <c r="O53">
        <v>31</v>
      </c>
      <c r="P53">
        <v>2891</v>
      </c>
      <c r="Q53">
        <v>390</v>
      </c>
      <c r="R53">
        <v>6107</v>
      </c>
      <c r="S53">
        <v>211</v>
      </c>
      <c r="T53">
        <v>0</v>
      </c>
      <c r="U53">
        <v>0</v>
      </c>
      <c r="V53">
        <v>2</v>
      </c>
      <c r="W53">
        <v>1</v>
      </c>
      <c r="X53">
        <v>101</v>
      </c>
      <c r="Y53">
        <v>8</v>
      </c>
      <c r="Z53">
        <v>0</v>
      </c>
      <c r="AA53">
        <v>0</v>
      </c>
      <c r="AB53">
        <v>655</v>
      </c>
      <c r="AC53">
        <v>79</v>
      </c>
      <c r="AD53">
        <v>718</v>
      </c>
      <c r="AE53">
        <v>42</v>
      </c>
      <c r="AF53">
        <v>0</v>
      </c>
      <c r="AG53">
        <v>0</v>
      </c>
      <c r="AH53">
        <v>2057</v>
      </c>
      <c r="AI53">
        <v>218</v>
      </c>
      <c r="AJ53">
        <v>1791</v>
      </c>
      <c r="AK53">
        <v>115</v>
      </c>
      <c r="AL53">
        <v>430</v>
      </c>
      <c r="AM53">
        <v>2</v>
      </c>
      <c r="AN53">
        <v>8498</v>
      </c>
      <c r="AO53">
        <v>23</v>
      </c>
      <c r="AP53">
        <v>14656</v>
      </c>
      <c r="AQ53">
        <v>430</v>
      </c>
      <c r="AR53">
        <v>8498</v>
      </c>
      <c r="AS53">
        <v>955</v>
      </c>
      <c r="AT53">
        <v>4592.25</v>
      </c>
      <c r="AU53">
        <v>754</v>
      </c>
    </row>
    <row r="54" spans="1:47">
      <c r="A54" t="s">
        <v>91</v>
      </c>
      <c r="B54">
        <v>2156</v>
      </c>
      <c r="C54">
        <v>7</v>
      </c>
      <c r="D54">
        <v>7992</v>
      </c>
      <c r="E54">
        <v>20</v>
      </c>
      <c r="F54">
        <v>10148</v>
      </c>
      <c r="G54">
        <v>25</v>
      </c>
      <c r="H54">
        <v>0</v>
      </c>
      <c r="I54">
        <v>0</v>
      </c>
      <c r="J54">
        <v>0</v>
      </c>
      <c r="K54">
        <v>0</v>
      </c>
      <c r="L54">
        <v>2</v>
      </c>
      <c r="M54">
        <v>2</v>
      </c>
      <c r="N54">
        <v>63</v>
      </c>
      <c r="O54">
        <v>11</v>
      </c>
      <c r="P54">
        <v>2814</v>
      </c>
      <c r="Q54">
        <v>163</v>
      </c>
      <c r="R54">
        <v>727</v>
      </c>
      <c r="S54">
        <v>37</v>
      </c>
      <c r="T54">
        <v>0</v>
      </c>
      <c r="U54">
        <v>0</v>
      </c>
      <c r="V54">
        <v>2</v>
      </c>
      <c r="W54">
        <v>1</v>
      </c>
      <c r="X54">
        <v>56</v>
      </c>
      <c r="Y54">
        <v>2</v>
      </c>
      <c r="Z54">
        <v>0</v>
      </c>
      <c r="AA54">
        <v>0</v>
      </c>
      <c r="AB54">
        <v>132</v>
      </c>
      <c r="AC54">
        <v>21</v>
      </c>
      <c r="AD54">
        <v>55</v>
      </c>
      <c r="AE54">
        <v>9</v>
      </c>
      <c r="AF54">
        <v>9</v>
      </c>
      <c r="AG54">
        <v>1</v>
      </c>
      <c r="AH54">
        <v>1922</v>
      </c>
      <c r="AI54">
        <v>220</v>
      </c>
      <c r="AJ54">
        <v>845</v>
      </c>
      <c r="AK54">
        <v>53</v>
      </c>
      <c r="AL54">
        <v>50</v>
      </c>
      <c r="AM54">
        <v>1</v>
      </c>
      <c r="AN54">
        <v>19053</v>
      </c>
      <c r="AO54">
        <v>37</v>
      </c>
      <c r="AP54">
        <v>6627</v>
      </c>
      <c r="AQ54">
        <v>50</v>
      </c>
      <c r="AR54">
        <v>19053</v>
      </c>
      <c r="AS54">
        <v>511</v>
      </c>
      <c r="AT54">
        <v>18537.5</v>
      </c>
      <c r="AU54">
        <v>2046</v>
      </c>
    </row>
    <row r="55" spans="1:47">
      <c r="A55" t="s">
        <v>83</v>
      </c>
      <c r="B55">
        <v>0</v>
      </c>
      <c r="C55">
        <v>0</v>
      </c>
      <c r="D55">
        <v>8954</v>
      </c>
      <c r="E55">
        <v>6</v>
      </c>
      <c r="F55">
        <v>8954</v>
      </c>
      <c r="G55">
        <v>6</v>
      </c>
      <c r="H55">
        <v>46</v>
      </c>
      <c r="I55">
        <v>1</v>
      </c>
      <c r="J55">
        <v>0</v>
      </c>
      <c r="K55">
        <v>0</v>
      </c>
      <c r="L55">
        <v>1</v>
      </c>
      <c r="M55">
        <v>1</v>
      </c>
      <c r="N55">
        <v>53</v>
      </c>
      <c r="O55">
        <v>13</v>
      </c>
      <c r="P55">
        <v>616</v>
      </c>
      <c r="Q55">
        <v>133</v>
      </c>
      <c r="R55">
        <v>182</v>
      </c>
      <c r="S55">
        <v>25</v>
      </c>
      <c r="T55">
        <v>13</v>
      </c>
      <c r="U55">
        <v>1</v>
      </c>
      <c r="V55">
        <v>0</v>
      </c>
      <c r="W55">
        <v>0</v>
      </c>
      <c r="X55">
        <v>22</v>
      </c>
      <c r="Y55">
        <v>2</v>
      </c>
      <c r="Z55">
        <v>0</v>
      </c>
      <c r="AA55">
        <v>0</v>
      </c>
      <c r="AB55">
        <v>130</v>
      </c>
      <c r="AC55">
        <v>19</v>
      </c>
      <c r="AD55">
        <v>45</v>
      </c>
      <c r="AE55">
        <v>3</v>
      </c>
      <c r="AF55">
        <v>0</v>
      </c>
      <c r="AG55">
        <v>0</v>
      </c>
      <c r="AH55">
        <v>481</v>
      </c>
      <c r="AI55">
        <v>25</v>
      </c>
      <c r="AJ55">
        <v>500</v>
      </c>
      <c r="AK55">
        <v>29</v>
      </c>
      <c r="AL55">
        <v>5955</v>
      </c>
      <c r="AM55">
        <v>19</v>
      </c>
      <c r="AN55">
        <v>370</v>
      </c>
      <c r="AO55">
        <v>3</v>
      </c>
      <c r="AP55">
        <v>2089</v>
      </c>
      <c r="AQ55">
        <v>5955</v>
      </c>
      <c r="AR55">
        <v>370</v>
      </c>
      <c r="AS55">
        <v>246</v>
      </c>
      <c r="AT55">
        <v>3215</v>
      </c>
      <c r="AU55">
        <v>738</v>
      </c>
    </row>
    <row r="56" spans="1:47">
      <c r="A56" t="s">
        <v>85</v>
      </c>
      <c r="B56">
        <v>200</v>
      </c>
      <c r="C56">
        <v>2</v>
      </c>
      <c r="D56">
        <v>9840</v>
      </c>
      <c r="E56">
        <v>14</v>
      </c>
      <c r="F56">
        <v>10040</v>
      </c>
      <c r="G56">
        <v>16</v>
      </c>
      <c r="H56">
        <v>0</v>
      </c>
      <c r="I56">
        <v>0</v>
      </c>
      <c r="J56">
        <v>0</v>
      </c>
      <c r="K56">
        <v>0</v>
      </c>
      <c r="L56">
        <v>2</v>
      </c>
      <c r="M56">
        <v>2</v>
      </c>
      <c r="N56">
        <v>62</v>
      </c>
      <c r="O56">
        <v>18</v>
      </c>
      <c r="P56">
        <v>1103</v>
      </c>
      <c r="Q56">
        <v>192</v>
      </c>
      <c r="R56">
        <v>226</v>
      </c>
      <c r="S56">
        <v>27</v>
      </c>
      <c r="T56">
        <v>0</v>
      </c>
      <c r="U56">
        <v>0</v>
      </c>
      <c r="V56">
        <v>0</v>
      </c>
      <c r="W56">
        <v>0</v>
      </c>
      <c r="X56">
        <v>24</v>
      </c>
      <c r="Y56">
        <v>2</v>
      </c>
      <c r="Z56">
        <v>0</v>
      </c>
      <c r="AA56">
        <v>0</v>
      </c>
      <c r="AB56">
        <v>112</v>
      </c>
      <c r="AC56">
        <v>12</v>
      </c>
      <c r="AD56">
        <v>31</v>
      </c>
      <c r="AE56">
        <v>9</v>
      </c>
      <c r="AF56">
        <v>0</v>
      </c>
      <c r="AG56">
        <v>0</v>
      </c>
      <c r="AH56">
        <v>1725</v>
      </c>
      <c r="AI56">
        <v>74</v>
      </c>
      <c r="AJ56">
        <v>2293</v>
      </c>
      <c r="AK56">
        <v>66</v>
      </c>
      <c r="AL56">
        <v>0</v>
      </c>
      <c r="AM56">
        <v>0</v>
      </c>
      <c r="AN56">
        <v>119</v>
      </c>
      <c r="AO56">
        <v>5</v>
      </c>
      <c r="AP56">
        <v>5578</v>
      </c>
      <c r="AQ56">
        <v>0</v>
      </c>
      <c r="AR56">
        <v>119</v>
      </c>
      <c r="AS56">
        <v>371</v>
      </c>
      <c r="AT56">
        <v>5731.5</v>
      </c>
      <c r="AU56">
        <v>859</v>
      </c>
    </row>
    <row r="57" spans="1:47">
      <c r="A57" t="s">
        <v>93</v>
      </c>
      <c r="B57">
        <v>138</v>
      </c>
      <c r="C57">
        <v>5</v>
      </c>
      <c r="D57">
        <v>98258</v>
      </c>
      <c r="E57">
        <v>10</v>
      </c>
      <c r="F57">
        <v>98396</v>
      </c>
      <c r="G57">
        <v>15</v>
      </c>
      <c r="H57">
        <v>4</v>
      </c>
      <c r="I57">
        <v>2</v>
      </c>
      <c r="J57">
        <v>0</v>
      </c>
      <c r="K57">
        <v>0</v>
      </c>
      <c r="L57">
        <v>151</v>
      </c>
      <c r="M57">
        <v>11</v>
      </c>
      <c r="N57">
        <v>417</v>
      </c>
      <c r="O57">
        <v>103</v>
      </c>
      <c r="P57">
        <v>1321</v>
      </c>
      <c r="Q57">
        <v>238</v>
      </c>
      <c r="R57">
        <v>777</v>
      </c>
      <c r="S57">
        <v>45</v>
      </c>
      <c r="T57">
        <v>109</v>
      </c>
      <c r="U57">
        <v>3</v>
      </c>
      <c r="V57">
        <v>6</v>
      </c>
      <c r="W57">
        <v>1</v>
      </c>
      <c r="X57">
        <v>152</v>
      </c>
      <c r="Y57">
        <v>5</v>
      </c>
      <c r="Z57">
        <v>0</v>
      </c>
      <c r="AA57">
        <v>0</v>
      </c>
      <c r="AB57">
        <v>417</v>
      </c>
      <c r="AC57">
        <v>32</v>
      </c>
      <c r="AD57">
        <v>1179</v>
      </c>
      <c r="AE57">
        <v>49</v>
      </c>
      <c r="AF57">
        <v>13</v>
      </c>
      <c r="AG57">
        <v>1</v>
      </c>
      <c r="AH57">
        <v>3880</v>
      </c>
      <c r="AI57">
        <v>278</v>
      </c>
      <c r="AJ57">
        <v>868</v>
      </c>
      <c r="AK57">
        <v>88</v>
      </c>
      <c r="AL57">
        <v>100</v>
      </c>
      <c r="AM57">
        <v>1</v>
      </c>
      <c r="AN57">
        <v>2115</v>
      </c>
      <c r="AO57">
        <v>18</v>
      </c>
      <c r="AP57">
        <v>9294</v>
      </c>
      <c r="AQ57">
        <v>100</v>
      </c>
      <c r="AR57">
        <v>2115</v>
      </c>
      <c r="AS57">
        <v>762</v>
      </c>
      <c r="AT57">
        <v>7303.75</v>
      </c>
      <c r="AU57">
        <v>2427</v>
      </c>
    </row>
    <row r="58" spans="1:47">
      <c r="A58" t="s">
        <v>94</v>
      </c>
      <c r="B58">
        <v>0</v>
      </c>
      <c r="C58">
        <v>0</v>
      </c>
      <c r="D58">
        <v>68116</v>
      </c>
      <c r="E58">
        <v>9</v>
      </c>
      <c r="F58">
        <v>68116</v>
      </c>
      <c r="G58">
        <v>9</v>
      </c>
      <c r="H58">
        <v>3</v>
      </c>
      <c r="I58">
        <v>1</v>
      </c>
      <c r="J58">
        <v>1</v>
      </c>
      <c r="K58">
        <v>1</v>
      </c>
      <c r="L58">
        <v>0</v>
      </c>
      <c r="M58">
        <v>0</v>
      </c>
      <c r="N58">
        <v>87</v>
      </c>
      <c r="O58">
        <v>24</v>
      </c>
      <c r="P58">
        <v>12909</v>
      </c>
      <c r="Q58">
        <v>82</v>
      </c>
      <c r="R58">
        <v>78</v>
      </c>
      <c r="S58">
        <v>5</v>
      </c>
      <c r="T58">
        <v>1</v>
      </c>
      <c r="U58">
        <v>1</v>
      </c>
      <c r="V58">
        <v>0</v>
      </c>
      <c r="W58">
        <v>0</v>
      </c>
      <c r="X58">
        <v>6</v>
      </c>
      <c r="Y58">
        <v>1</v>
      </c>
      <c r="Z58">
        <v>0</v>
      </c>
      <c r="AA58">
        <v>0</v>
      </c>
      <c r="AB58">
        <v>11</v>
      </c>
      <c r="AC58">
        <v>2</v>
      </c>
      <c r="AD58">
        <v>222</v>
      </c>
      <c r="AE58">
        <v>8</v>
      </c>
      <c r="AF58">
        <v>0</v>
      </c>
      <c r="AG58">
        <v>0</v>
      </c>
      <c r="AH58">
        <v>2571</v>
      </c>
      <c r="AI58">
        <v>63</v>
      </c>
      <c r="AJ58">
        <v>697</v>
      </c>
      <c r="AK58">
        <v>67</v>
      </c>
      <c r="AL58">
        <v>0</v>
      </c>
      <c r="AM58">
        <v>0</v>
      </c>
      <c r="AN58">
        <v>100</v>
      </c>
      <c r="AO58">
        <v>1</v>
      </c>
      <c r="AP58">
        <v>16586</v>
      </c>
      <c r="AQ58">
        <v>0</v>
      </c>
      <c r="AR58">
        <v>100</v>
      </c>
      <c r="AS58">
        <v>226</v>
      </c>
      <c r="AT58">
        <v>1724.25</v>
      </c>
      <c r="AU58">
        <v>412</v>
      </c>
    </row>
    <row r="59" spans="1:47">
      <c r="A59" t="s">
        <v>98</v>
      </c>
      <c r="B59">
        <v>2110</v>
      </c>
      <c r="C59">
        <v>4</v>
      </c>
      <c r="D59">
        <v>10001</v>
      </c>
      <c r="E59">
        <v>8</v>
      </c>
      <c r="F59">
        <v>12111</v>
      </c>
      <c r="G59">
        <v>11</v>
      </c>
      <c r="H59">
        <v>0</v>
      </c>
      <c r="I59">
        <v>0</v>
      </c>
      <c r="J59">
        <v>0</v>
      </c>
      <c r="K59">
        <v>0</v>
      </c>
      <c r="L59">
        <v>2</v>
      </c>
      <c r="M59">
        <v>1</v>
      </c>
      <c r="N59">
        <v>366</v>
      </c>
      <c r="O59">
        <v>68</v>
      </c>
      <c r="P59">
        <v>1044</v>
      </c>
      <c r="Q59">
        <v>174</v>
      </c>
      <c r="R59">
        <v>926</v>
      </c>
      <c r="S59">
        <v>34</v>
      </c>
      <c r="T59">
        <v>7</v>
      </c>
      <c r="U59">
        <v>2</v>
      </c>
      <c r="V59">
        <v>3</v>
      </c>
      <c r="W59">
        <v>1</v>
      </c>
      <c r="X59">
        <v>474</v>
      </c>
      <c r="Y59">
        <v>10</v>
      </c>
      <c r="Z59">
        <v>0</v>
      </c>
      <c r="AA59">
        <v>0</v>
      </c>
      <c r="AB59">
        <v>302</v>
      </c>
      <c r="AC59">
        <v>47</v>
      </c>
      <c r="AD59">
        <v>1132</v>
      </c>
      <c r="AE59">
        <v>29</v>
      </c>
      <c r="AF59">
        <v>0</v>
      </c>
      <c r="AG59">
        <v>0</v>
      </c>
      <c r="AH59">
        <v>5259</v>
      </c>
      <c r="AI59">
        <v>561</v>
      </c>
      <c r="AJ59">
        <v>2940</v>
      </c>
      <c r="AK59">
        <v>232</v>
      </c>
      <c r="AL59">
        <v>303</v>
      </c>
      <c r="AM59">
        <v>15</v>
      </c>
      <c r="AN59">
        <v>4065</v>
      </c>
      <c r="AO59">
        <v>9</v>
      </c>
      <c r="AP59">
        <v>12455</v>
      </c>
      <c r="AQ59">
        <v>303</v>
      </c>
      <c r="AR59">
        <v>4065</v>
      </c>
      <c r="AS59">
        <v>1103</v>
      </c>
      <c r="AT59">
        <v>5508.75</v>
      </c>
      <c r="AU59">
        <v>745</v>
      </c>
    </row>
    <row r="60" spans="1:47">
      <c r="A60" t="s">
        <v>97</v>
      </c>
      <c r="B60">
        <v>56005</v>
      </c>
      <c r="C60">
        <v>4</v>
      </c>
      <c r="D60">
        <v>167517</v>
      </c>
      <c r="E60">
        <v>12</v>
      </c>
      <c r="F60">
        <v>223522</v>
      </c>
      <c r="G60">
        <v>16</v>
      </c>
      <c r="H60">
        <v>5</v>
      </c>
      <c r="I60">
        <v>1</v>
      </c>
      <c r="J60">
        <v>2</v>
      </c>
      <c r="K60">
        <v>1</v>
      </c>
      <c r="L60">
        <v>0</v>
      </c>
      <c r="M60">
        <v>0</v>
      </c>
      <c r="N60">
        <v>469</v>
      </c>
      <c r="O60">
        <v>152</v>
      </c>
      <c r="P60">
        <v>618</v>
      </c>
      <c r="Q60">
        <v>107</v>
      </c>
      <c r="R60">
        <v>63</v>
      </c>
      <c r="S60">
        <v>13</v>
      </c>
      <c r="T60">
        <v>0</v>
      </c>
      <c r="U60">
        <v>0</v>
      </c>
      <c r="V60">
        <v>0</v>
      </c>
      <c r="W60">
        <v>0</v>
      </c>
      <c r="X60">
        <v>695</v>
      </c>
      <c r="Y60">
        <v>6</v>
      </c>
      <c r="Z60">
        <v>10</v>
      </c>
      <c r="AA60">
        <v>1</v>
      </c>
      <c r="AB60">
        <v>311</v>
      </c>
      <c r="AC60">
        <v>20</v>
      </c>
      <c r="AD60">
        <v>9453</v>
      </c>
      <c r="AE60">
        <v>73</v>
      </c>
      <c r="AF60">
        <v>0</v>
      </c>
      <c r="AG60">
        <v>0</v>
      </c>
      <c r="AH60">
        <v>2956</v>
      </c>
      <c r="AI60">
        <v>186</v>
      </c>
      <c r="AJ60">
        <v>651</v>
      </c>
      <c r="AK60">
        <v>56</v>
      </c>
      <c r="AL60">
        <v>67</v>
      </c>
      <c r="AM60">
        <v>3</v>
      </c>
      <c r="AN60">
        <v>18</v>
      </c>
      <c r="AO60">
        <v>1</v>
      </c>
      <c r="AP60">
        <v>15233</v>
      </c>
      <c r="AQ60">
        <v>67</v>
      </c>
      <c r="AR60">
        <v>18</v>
      </c>
      <c r="AS60">
        <v>574</v>
      </c>
      <c r="AT60">
        <v>3976.5</v>
      </c>
      <c r="AU60">
        <v>1440</v>
      </c>
    </row>
    <row r="61" spans="1:47">
      <c r="A61" t="s">
        <v>92</v>
      </c>
      <c r="B61">
        <v>1200</v>
      </c>
      <c r="C61">
        <v>2</v>
      </c>
      <c r="D61">
        <v>267355</v>
      </c>
      <c r="E61">
        <v>13</v>
      </c>
      <c r="F61">
        <v>268555</v>
      </c>
      <c r="G61">
        <v>13</v>
      </c>
      <c r="H61">
        <v>2</v>
      </c>
      <c r="I61">
        <v>1</v>
      </c>
      <c r="J61">
        <v>0</v>
      </c>
      <c r="K61">
        <v>0</v>
      </c>
      <c r="L61">
        <v>17</v>
      </c>
      <c r="M61">
        <v>1</v>
      </c>
      <c r="N61">
        <v>467</v>
      </c>
      <c r="O61">
        <v>92</v>
      </c>
      <c r="P61">
        <v>707</v>
      </c>
      <c r="Q61">
        <v>106</v>
      </c>
      <c r="R61">
        <v>2355</v>
      </c>
      <c r="S61">
        <v>30</v>
      </c>
      <c r="T61">
        <v>8</v>
      </c>
      <c r="U61">
        <v>2</v>
      </c>
      <c r="V61">
        <v>0</v>
      </c>
      <c r="W61">
        <v>0</v>
      </c>
      <c r="X61">
        <v>168</v>
      </c>
      <c r="Y61">
        <v>8</v>
      </c>
      <c r="Z61">
        <v>0</v>
      </c>
      <c r="AA61">
        <v>0</v>
      </c>
      <c r="AB61">
        <v>86</v>
      </c>
      <c r="AC61">
        <v>9</v>
      </c>
      <c r="AD61">
        <v>141</v>
      </c>
      <c r="AE61">
        <v>14</v>
      </c>
      <c r="AF61">
        <v>0</v>
      </c>
      <c r="AG61">
        <v>0</v>
      </c>
      <c r="AH61">
        <v>2210</v>
      </c>
      <c r="AI61">
        <v>99</v>
      </c>
      <c r="AJ61">
        <v>568</v>
      </c>
      <c r="AK61">
        <v>118</v>
      </c>
      <c r="AL61">
        <v>0</v>
      </c>
      <c r="AM61">
        <v>0</v>
      </c>
      <c r="AN61">
        <v>1735</v>
      </c>
      <c r="AO61">
        <v>8</v>
      </c>
      <c r="AP61">
        <v>6729</v>
      </c>
      <c r="AQ61">
        <v>0</v>
      </c>
      <c r="AR61">
        <v>1735</v>
      </c>
      <c r="AS61">
        <v>430</v>
      </c>
      <c r="AT61">
        <v>4783.25</v>
      </c>
      <c r="AU61">
        <v>888</v>
      </c>
    </row>
    <row r="62" spans="1:47">
      <c r="A62" t="s">
        <v>96</v>
      </c>
      <c r="B62">
        <v>140</v>
      </c>
      <c r="C62">
        <v>2</v>
      </c>
      <c r="D62">
        <v>0</v>
      </c>
      <c r="E62">
        <v>0</v>
      </c>
      <c r="F62">
        <v>140</v>
      </c>
      <c r="G62">
        <v>2</v>
      </c>
      <c r="H62">
        <v>5</v>
      </c>
      <c r="I62">
        <v>2</v>
      </c>
      <c r="J62">
        <v>1</v>
      </c>
      <c r="K62">
        <v>1</v>
      </c>
      <c r="L62">
        <v>0</v>
      </c>
      <c r="M62">
        <v>0</v>
      </c>
      <c r="N62">
        <v>23</v>
      </c>
      <c r="O62">
        <v>3</v>
      </c>
      <c r="P62">
        <v>115</v>
      </c>
      <c r="Q62">
        <v>33</v>
      </c>
      <c r="R62">
        <v>21</v>
      </c>
      <c r="S62">
        <v>5</v>
      </c>
      <c r="T62">
        <v>0</v>
      </c>
      <c r="U62">
        <v>0</v>
      </c>
      <c r="V62">
        <v>2</v>
      </c>
      <c r="W62">
        <v>1</v>
      </c>
      <c r="X62">
        <v>2</v>
      </c>
      <c r="Y62">
        <v>1</v>
      </c>
      <c r="Z62">
        <v>0</v>
      </c>
      <c r="AA62">
        <v>0</v>
      </c>
      <c r="AB62">
        <v>0</v>
      </c>
      <c r="AC62">
        <v>0</v>
      </c>
      <c r="AD62">
        <v>93</v>
      </c>
      <c r="AE62">
        <v>4</v>
      </c>
      <c r="AF62">
        <v>0</v>
      </c>
      <c r="AG62">
        <v>0</v>
      </c>
      <c r="AH62">
        <v>3676</v>
      </c>
      <c r="AI62">
        <v>159</v>
      </c>
      <c r="AJ62">
        <v>569</v>
      </c>
      <c r="AK62">
        <v>93</v>
      </c>
      <c r="AL62">
        <v>500</v>
      </c>
      <c r="AM62">
        <v>1</v>
      </c>
      <c r="AN62">
        <v>300</v>
      </c>
      <c r="AO62">
        <v>1</v>
      </c>
      <c r="AP62">
        <v>4507</v>
      </c>
      <c r="AQ62">
        <v>500</v>
      </c>
      <c r="AR62">
        <v>300</v>
      </c>
      <c r="AS62">
        <v>256</v>
      </c>
      <c r="AT62">
        <v>2</v>
      </c>
      <c r="AU62">
        <v>1</v>
      </c>
    </row>
    <row r="63" spans="1:47">
      <c r="A63" t="s">
        <v>95</v>
      </c>
      <c r="B63">
        <v>2000</v>
      </c>
      <c r="C63">
        <v>1</v>
      </c>
      <c r="D63">
        <v>12054</v>
      </c>
      <c r="E63">
        <v>3</v>
      </c>
      <c r="F63">
        <v>14054</v>
      </c>
      <c r="G63">
        <v>3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4</v>
      </c>
      <c r="O63">
        <v>2</v>
      </c>
      <c r="P63">
        <v>100</v>
      </c>
      <c r="Q63">
        <v>15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7</v>
      </c>
      <c r="Y63">
        <v>2</v>
      </c>
      <c r="Z63">
        <v>0</v>
      </c>
      <c r="AA63">
        <v>0</v>
      </c>
      <c r="AB63">
        <v>0</v>
      </c>
      <c r="AC63">
        <v>0</v>
      </c>
      <c r="AD63">
        <v>33</v>
      </c>
      <c r="AE63">
        <v>2</v>
      </c>
      <c r="AF63">
        <v>0</v>
      </c>
      <c r="AG63">
        <v>0</v>
      </c>
      <c r="AH63">
        <v>1542</v>
      </c>
      <c r="AI63">
        <v>108</v>
      </c>
      <c r="AJ63">
        <v>285</v>
      </c>
      <c r="AK63">
        <v>10</v>
      </c>
      <c r="AL63">
        <v>80</v>
      </c>
      <c r="AM63">
        <v>1</v>
      </c>
      <c r="AN63">
        <v>620</v>
      </c>
      <c r="AO63">
        <v>2</v>
      </c>
      <c r="AP63">
        <v>1971</v>
      </c>
      <c r="AQ63">
        <v>80</v>
      </c>
      <c r="AR63">
        <v>620</v>
      </c>
      <c r="AS63">
        <v>136</v>
      </c>
      <c r="AT63">
        <v>2</v>
      </c>
      <c r="AU63">
        <v>1</v>
      </c>
    </row>
    <row r="64" spans="1:47">
      <c r="A64" t="s">
        <v>99</v>
      </c>
      <c r="B64">
        <v>39000</v>
      </c>
      <c r="C64">
        <v>2</v>
      </c>
      <c r="D64">
        <v>1700100</v>
      </c>
      <c r="E64">
        <v>35</v>
      </c>
      <c r="F64">
        <v>1739100</v>
      </c>
      <c r="G64">
        <v>37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299</v>
      </c>
      <c r="O64">
        <v>75</v>
      </c>
      <c r="P64">
        <v>2377</v>
      </c>
      <c r="Q64">
        <v>307</v>
      </c>
      <c r="R64">
        <v>679</v>
      </c>
      <c r="S64">
        <v>33</v>
      </c>
      <c r="T64">
        <v>4</v>
      </c>
      <c r="U64">
        <v>1</v>
      </c>
      <c r="V64">
        <v>0</v>
      </c>
      <c r="W64">
        <v>0</v>
      </c>
      <c r="X64">
        <v>36</v>
      </c>
      <c r="Y64">
        <v>5</v>
      </c>
      <c r="Z64">
        <v>0</v>
      </c>
      <c r="AA64">
        <v>0</v>
      </c>
      <c r="AB64">
        <v>76</v>
      </c>
      <c r="AC64">
        <v>13</v>
      </c>
      <c r="AD64">
        <v>79</v>
      </c>
      <c r="AE64">
        <v>19</v>
      </c>
      <c r="AF64">
        <v>0</v>
      </c>
      <c r="AG64">
        <v>0</v>
      </c>
      <c r="AH64">
        <v>5600</v>
      </c>
      <c r="AI64">
        <v>177</v>
      </c>
      <c r="AJ64">
        <v>1392</v>
      </c>
      <c r="AK64">
        <v>78</v>
      </c>
      <c r="AL64">
        <v>100</v>
      </c>
      <c r="AM64">
        <v>1</v>
      </c>
      <c r="AN64">
        <v>5705</v>
      </c>
      <c r="AO64">
        <v>22</v>
      </c>
      <c r="AP64">
        <v>10542</v>
      </c>
      <c r="AQ64">
        <v>100</v>
      </c>
      <c r="AR64">
        <v>5705</v>
      </c>
      <c r="AS64">
        <v>677</v>
      </c>
      <c r="AT64">
        <v>7843.25</v>
      </c>
      <c r="AU64">
        <v>1282</v>
      </c>
    </row>
    <row r="65" spans="1:47">
      <c r="A65" t="s">
        <v>101</v>
      </c>
      <c r="B65">
        <v>0</v>
      </c>
      <c r="C65">
        <v>0</v>
      </c>
      <c r="D65">
        <v>10300</v>
      </c>
      <c r="E65">
        <v>5</v>
      </c>
      <c r="F65">
        <v>10300</v>
      </c>
      <c r="G65">
        <v>5</v>
      </c>
      <c r="H65">
        <v>1</v>
      </c>
      <c r="I65">
        <v>1</v>
      </c>
      <c r="J65">
        <v>0</v>
      </c>
      <c r="K65">
        <v>0</v>
      </c>
      <c r="L65">
        <v>1</v>
      </c>
      <c r="M65">
        <v>1</v>
      </c>
      <c r="N65">
        <v>67</v>
      </c>
      <c r="O65">
        <v>19</v>
      </c>
      <c r="P65">
        <v>1291</v>
      </c>
      <c r="Q65">
        <v>225</v>
      </c>
      <c r="R65">
        <v>273</v>
      </c>
      <c r="S65">
        <v>37</v>
      </c>
      <c r="T65">
        <v>4</v>
      </c>
      <c r="U65">
        <v>2</v>
      </c>
      <c r="V65">
        <v>0</v>
      </c>
      <c r="W65">
        <v>0</v>
      </c>
      <c r="X65">
        <v>154</v>
      </c>
      <c r="Y65">
        <v>4</v>
      </c>
      <c r="Z65">
        <v>0</v>
      </c>
      <c r="AA65">
        <v>0</v>
      </c>
      <c r="AB65">
        <v>161</v>
      </c>
      <c r="AC65">
        <v>8</v>
      </c>
      <c r="AD65">
        <v>67</v>
      </c>
      <c r="AE65">
        <v>14</v>
      </c>
      <c r="AF65">
        <v>0</v>
      </c>
      <c r="AG65">
        <v>0</v>
      </c>
      <c r="AH65">
        <v>4823</v>
      </c>
      <c r="AI65">
        <v>414</v>
      </c>
      <c r="AJ65">
        <v>2271</v>
      </c>
      <c r="AK65">
        <v>188</v>
      </c>
      <c r="AL65">
        <v>333</v>
      </c>
      <c r="AM65">
        <v>29</v>
      </c>
      <c r="AN65">
        <v>414</v>
      </c>
      <c r="AO65">
        <v>6</v>
      </c>
      <c r="AP65">
        <v>9113</v>
      </c>
      <c r="AQ65">
        <v>333</v>
      </c>
      <c r="AR65">
        <v>414</v>
      </c>
      <c r="AS65">
        <v>832</v>
      </c>
      <c r="AT65">
        <v>1009.75</v>
      </c>
      <c r="AU65">
        <v>294</v>
      </c>
    </row>
    <row r="66" spans="1:47">
      <c r="A66" t="s">
        <v>106</v>
      </c>
      <c r="B66">
        <v>906</v>
      </c>
      <c r="C66">
        <v>4</v>
      </c>
      <c r="D66">
        <v>10852</v>
      </c>
      <c r="E66">
        <v>19</v>
      </c>
      <c r="F66">
        <v>11758</v>
      </c>
      <c r="G66">
        <v>20</v>
      </c>
      <c r="H66">
        <v>0</v>
      </c>
      <c r="I66">
        <v>0</v>
      </c>
      <c r="J66">
        <v>0</v>
      </c>
      <c r="K66">
        <v>0</v>
      </c>
      <c r="L66">
        <v>2</v>
      </c>
      <c r="M66">
        <v>2</v>
      </c>
      <c r="N66">
        <v>128</v>
      </c>
      <c r="O66">
        <v>34</v>
      </c>
      <c r="P66">
        <v>903</v>
      </c>
      <c r="Q66">
        <v>139</v>
      </c>
      <c r="R66">
        <v>873</v>
      </c>
      <c r="S66">
        <v>50</v>
      </c>
      <c r="T66">
        <v>24</v>
      </c>
      <c r="U66">
        <v>1</v>
      </c>
      <c r="V66">
        <v>0</v>
      </c>
      <c r="W66">
        <v>0</v>
      </c>
      <c r="X66">
        <v>31</v>
      </c>
      <c r="Y66">
        <v>5</v>
      </c>
      <c r="Z66">
        <v>0</v>
      </c>
      <c r="AA66">
        <v>0</v>
      </c>
      <c r="AB66">
        <v>191</v>
      </c>
      <c r="AC66">
        <v>9</v>
      </c>
      <c r="AD66">
        <v>220</v>
      </c>
      <c r="AE66">
        <v>9</v>
      </c>
      <c r="AF66">
        <v>0</v>
      </c>
      <c r="AG66">
        <v>0</v>
      </c>
      <c r="AH66">
        <v>1071</v>
      </c>
      <c r="AI66">
        <v>260</v>
      </c>
      <c r="AJ66">
        <v>912</v>
      </c>
      <c r="AK66">
        <v>246</v>
      </c>
      <c r="AL66">
        <v>521</v>
      </c>
      <c r="AM66">
        <v>19</v>
      </c>
      <c r="AN66">
        <v>200</v>
      </c>
      <c r="AO66">
        <v>2</v>
      </c>
      <c r="AP66">
        <v>4355</v>
      </c>
      <c r="AQ66">
        <v>521</v>
      </c>
      <c r="AR66">
        <v>200</v>
      </c>
      <c r="AS66">
        <v>675</v>
      </c>
      <c r="AT66">
        <v>2826</v>
      </c>
      <c r="AU66">
        <v>452</v>
      </c>
    </row>
    <row r="67" spans="1:47">
      <c r="A67" t="s">
        <v>107</v>
      </c>
      <c r="B67">
        <v>1172</v>
      </c>
      <c r="C67">
        <v>4</v>
      </c>
      <c r="D67">
        <v>44204</v>
      </c>
      <c r="E67">
        <v>23</v>
      </c>
      <c r="F67">
        <v>45376</v>
      </c>
      <c r="G67">
        <v>26</v>
      </c>
      <c r="H67">
        <v>43</v>
      </c>
      <c r="I67">
        <v>6</v>
      </c>
      <c r="J67">
        <v>0</v>
      </c>
      <c r="K67">
        <v>0</v>
      </c>
      <c r="L67">
        <v>79</v>
      </c>
      <c r="M67">
        <v>26</v>
      </c>
      <c r="N67">
        <v>71</v>
      </c>
      <c r="O67">
        <v>23</v>
      </c>
      <c r="P67">
        <v>1055</v>
      </c>
      <c r="Q67">
        <v>154</v>
      </c>
      <c r="R67">
        <v>375</v>
      </c>
      <c r="S67">
        <v>27</v>
      </c>
      <c r="T67">
        <v>9</v>
      </c>
      <c r="U67">
        <v>2</v>
      </c>
      <c r="V67">
        <v>10</v>
      </c>
      <c r="W67">
        <v>1</v>
      </c>
      <c r="X67">
        <v>160</v>
      </c>
      <c r="Y67">
        <v>3</v>
      </c>
      <c r="Z67">
        <v>0</v>
      </c>
      <c r="AA67">
        <v>0</v>
      </c>
      <c r="AB67">
        <v>202</v>
      </c>
      <c r="AC67">
        <v>14</v>
      </c>
      <c r="AD67">
        <v>46</v>
      </c>
      <c r="AE67">
        <v>7</v>
      </c>
      <c r="AF67">
        <v>0</v>
      </c>
      <c r="AG67">
        <v>0</v>
      </c>
      <c r="AH67">
        <v>4727</v>
      </c>
      <c r="AI67">
        <v>745</v>
      </c>
      <c r="AJ67">
        <v>2826</v>
      </c>
      <c r="AK67">
        <v>512</v>
      </c>
      <c r="AL67">
        <v>589</v>
      </c>
      <c r="AM67">
        <v>44</v>
      </c>
      <c r="AN67">
        <v>545</v>
      </c>
      <c r="AO67">
        <v>3</v>
      </c>
      <c r="AP67">
        <v>9603</v>
      </c>
      <c r="AQ67">
        <v>589</v>
      </c>
      <c r="AR67">
        <v>545</v>
      </c>
      <c r="AS67">
        <v>1469</v>
      </c>
      <c r="AT67">
        <v>3397.5</v>
      </c>
      <c r="AU67">
        <v>1027</v>
      </c>
    </row>
    <row r="68" spans="1:47">
      <c r="A68" t="s">
        <v>100</v>
      </c>
      <c r="B68">
        <v>5980</v>
      </c>
      <c r="C68">
        <v>9</v>
      </c>
      <c r="D68">
        <v>74507</v>
      </c>
      <c r="E68">
        <v>52</v>
      </c>
      <c r="F68">
        <v>80487</v>
      </c>
      <c r="G68">
        <v>57</v>
      </c>
      <c r="H68">
        <v>11</v>
      </c>
      <c r="I68">
        <v>2</v>
      </c>
      <c r="J68">
        <v>2</v>
      </c>
      <c r="K68">
        <v>1</v>
      </c>
      <c r="L68">
        <v>21</v>
      </c>
      <c r="M68">
        <v>10</v>
      </c>
      <c r="N68">
        <v>156</v>
      </c>
      <c r="O68">
        <v>46</v>
      </c>
      <c r="P68">
        <v>3701</v>
      </c>
      <c r="Q68">
        <v>627</v>
      </c>
      <c r="R68">
        <v>3615</v>
      </c>
      <c r="S68">
        <v>118</v>
      </c>
      <c r="T68">
        <v>6</v>
      </c>
      <c r="U68">
        <v>3</v>
      </c>
      <c r="V68">
        <v>0</v>
      </c>
      <c r="W68">
        <v>0</v>
      </c>
      <c r="X68">
        <v>160</v>
      </c>
      <c r="Y68">
        <v>10</v>
      </c>
      <c r="Z68">
        <v>0</v>
      </c>
      <c r="AA68">
        <v>0</v>
      </c>
      <c r="AB68">
        <v>394</v>
      </c>
      <c r="AC68">
        <v>29</v>
      </c>
      <c r="AD68">
        <v>166</v>
      </c>
      <c r="AE68">
        <v>12</v>
      </c>
      <c r="AF68">
        <v>0</v>
      </c>
      <c r="AG68">
        <v>0</v>
      </c>
      <c r="AH68">
        <v>2695</v>
      </c>
      <c r="AI68">
        <v>418</v>
      </c>
      <c r="AJ68">
        <v>3220</v>
      </c>
      <c r="AK68">
        <v>555</v>
      </c>
      <c r="AL68">
        <v>972</v>
      </c>
      <c r="AM68">
        <v>81</v>
      </c>
      <c r="AN68">
        <v>1420</v>
      </c>
      <c r="AO68">
        <v>14</v>
      </c>
      <c r="AP68">
        <v>14147</v>
      </c>
      <c r="AQ68">
        <v>972</v>
      </c>
      <c r="AR68">
        <v>1420</v>
      </c>
      <c r="AS68">
        <v>1788</v>
      </c>
      <c r="AT68">
        <v>11531.75</v>
      </c>
      <c r="AU68">
        <v>2872</v>
      </c>
    </row>
    <row r="69" spans="1:47">
      <c r="A69" t="s">
        <v>102</v>
      </c>
      <c r="B69">
        <v>2</v>
      </c>
      <c r="C69">
        <v>1</v>
      </c>
      <c r="D69">
        <v>9060</v>
      </c>
      <c r="E69">
        <v>4</v>
      </c>
      <c r="F69">
        <v>9062</v>
      </c>
      <c r="G69">
        <v>5</v>
      </c>
      <c r="H69">
        <v>4</v>
      </c>
      <c r="I69">
        <v>2</v>
      </c>
      <c r="J69">
        <v>5</v>
      </c>
      <c r="K69">
        <v>1</v>
      </c>
      <c r="L69">
        <v>49</v>
      </c>
      <c r="M69">
        <v>15</v>
      </c>
      <c r="N69">
        <v>50</v>
      </c>
      <c r="O69">
        <v>14</v>
      </c>
      <c r="P69">
        <v>468</v>
      </c>
      <c r="Q69">
        <v>76</v>
      </c>
      <c r="R69">
        <v>157</v>
      </c>
      <c r="S69">
        <v>18</v>
      </c>
      <c r="T69">
        <v>5</v>
      </c>
      <c r="U69">
        <v>2</v>
      </c>
      <c r="V69">
        <v>0</v>
      </c>
      <c r="W69">
        <v>0</v>
      </c>
      <c r="X69">
        <v>52</v>
      </c>
      <c r="Y69">
        <v>4</v>
      </c>
      <c r="Z69">
        <v>0</v>
      </c>
      <c r="AA69">
        <v>0</v>
      </c>
      <c r="AB69">
        <v>96</v>
      </c>
      <c r="AC69">
        <v>6</v>
      </c>
      <c r="AD69">
        <v>2</v>
      </c>
      <c r="AE69">
        <v>1</v>
      </c>
      <c r="AF69">
        <v>0</v>
      </c>
      <c r="AG69">
        <v>0</v>
      </c>
      <c r="AH69">
        <v>974</v>
      </c>
      <c r="AI69">
        <v>151</v>
      </c>
      <c r="AJ69">
        <v>1264</v>
      </c>
      <c r="AK69">
        <v>226</v>
      </c>
      <c r="AL69">
        <v>343</v>
      </c>
      <c r="AM69">
        <v>18</v>
      </c>
      <c r="AN69">
        <v>30127</v>
      </c>
      <c r="AO69">
        <v>4</v>
      </c>
      <c r="AP69">
        <v>3126</v>
      </c>
      <c r="AQ69">
        <v>343</v>
      </c>
      <c r="AR69">
        <v>30127</v>
      </c>
      <c r="AS69">
        <v>487</v>
      </c>
      <c r="AT69">
        <v>113.75</v>
      </c>
      <c r="AU69">
        <v>43</v>
      </c>
    </row>
    <row r="70" spans="1:47">
      <c r="A70" t="s">
        <v>108</v>
      </c>
      <c r="B70">
        <v>6505</v>
      </c>
      <c r="C70">
        <v>8</v>
      </c>
      <c r="D70">
        <v>87727</v>
      </c>
      <c r="E70">
        <v>42</v>
      </c>
      <c r="F70">
        <v>94232</v>
      </c>
      <c r="G70">
        <v>48</v>
      </c>
      <c r="H70">
        <v>10</v>
      </c>
      <c r="I70">
        <v>1</v>
      </c>
      <c r="J70">
        <v>0</v>
      </c>
      <c r="K70">
        <v>0</v>
      </c>
      <c r="L70">
        <v>10</v>
      </c>
      <c r="M70">
        <v>7</v>
      </c>
      <c r="N70">
        <v>195</v>
      </c>
      <c r="O70">
        <v>55</v>
      </c>
      <c r="P70">
        <v>3340</v>
      </c>
      <c r="Q70">
        <v>597</v>
      </c>
      <c r="R70">
        <v>772</v>
      </c>
      <c r="S70">
        <v>76</v>
      </c>
      <c r="T70">
        <v>0</v>
      </c>
      <c r="U70">
        <v>0</v>
      </c>
      <c r="V70">
        <v>0</v>
      </c>
      <c r="W70">
        <v>0</v>
      </c>
      <c r="X70">
        <v>128</v>
      </c>
      <c r="Y70">
        <v>6</v>
      </c>
      <c r="Z70">
        <v>0</v>
      </c>
      <c r="AA70">
        <v>0</v>
      </c>
      <c r="AB70">
        <v>108</v>
      </c>
      <c r="AC70">
        <v>12</v>
      </c>
      <c r="AD70">
        <v>102</v>
      </c>
      <c r="AE70">
        <v>21</v>
      </c>
      <c r="AF70">
        <v>0</v>
      </c>
      <c r="AG70">
        <v>0</v>
      </c>
      <c r="AH70">
        <v>4799</v>
      </c>
      <c r="AI70">
        <v>690</v>
      </c>
      <c r="AJ70">
        <v>6655</v>
      </c>
      <c r="AK70">
        <v>342</v>
      </c>
      <c r="AL70">
        <v>1273</v>
      </c>
      <c r="AM70">
        <v>110</v>
      </c>
      <c r="AN70">
        <v>2379</v>
      </c>
      <c r="AO70">
        <v>10</v>
      </c>
      <c r="AP70">
        <v>16119</v>
      </c>
      <c r="AQ70">
        <v>1273</v>
      </c>
      <c r="AR70">
        <v>2379</v>
      </c>
      <c r="AS70">
        <v>1784</v>
      </c>
      <c r="AT70">
        <v>14085.25</v>
      </c>
      <c r="AU70">
        <v>5625</v>
      </c>
    </row>
    <row r="71" spans="1:47">
      <c r="A71" t="s">
        <v>103</v>
      </c>
      <c r="B71">
        <v>350</v>
      </c>
      <c r="C71">
        <v>1</v>
      </c>
      <c r="D71">
        <v>5520</v>
      </c>
      <c r="E71">
        <v>4</v>
      </c>
      <c r="F71">
        <v>5870</v>
      </c>
      <c r="G71">
        <v>4</v>
      </c>
      <c r="H71">
        <v>0</v>
      </c>
      <c r="I71">
        <v>0</v>
      </c>
      <c r="J71">
        <v>6</v>
      </c>
      <c r="K71">
        <v>1</v>
      </c>
      <c r="L71">
        <v>161</v>
      </c>
      <c r="M71">
        <v>26</v>
      </c>
      <c r="N71">
        <v>74</v>
      </c>
      <c r="O71">
        <v>11</v>
      </c>
      <c r="P71">
        <v>214</v>
      </c>
      <c r="Q71">
        <v>46</v>
      </c>
      <c r="R71">
        <v>57</v>
      </c>
      <c r="S71">
        <v>14</v>
      </c>
      <c r="T71">
        <v>0</v>
      </c>
      <c r="U71">
        <v>0</v>
      </c>
      <c r="V71">
        <v>0</v>
      </c>
      <c r="W71">
        <v>0</v>
      </c>
      <c r="X71">
        <v>17</v>
      </c>
      <c r="Y71">
        <v>2</v>
      </c>
      <c r="Z71">
        <v>0</v>
      </c>
      <c r="AA71">
        <v>0</v>
      </c>
      <c r="AB71">
        <v>17</v>
      </c>
      <c r="AC71">
        <v>1</v>
      </c>
      <c r="AD71">
        <v>30</v>
      </c>
      <c r="AE71">
        <v>3</v>
      </c>
      <c r="AF71">
        <v>0</v>
      </c>
      <c r="AG71">
        <v>0</v>
      </c>
      <c r="AH71">
        <v>289</v>
      </c>
      <c r="AI71">
        <v>45</v>
      </c>
      <c r="AJ71">
        <v>2720</v>
      </c>
      <c r="AK71">
        <v>347</v>
      </c>
      <c r="AL71">
        <v>3</v>
      </c>
      <c r="AM71">
        <v>1</v>
      </c>
      <c r="AN71">
        <v>10</v>
      </c>
      <c r="AO71">
        <v>1</v>
      </c>
      <c r="AP71">
        <v>3585</v>
      </c>
      <c r="AQ71">
        <v>3</v>
      </c>
      <c r="AR71">
        <v>10</v>
      </c>
      <c r="AS71">
        <v>473</v>
      </c>
      <c r="AT71">
        <v>27.5</v>
      </c>
      <c r="AU71">
        <v>14</v>
      </c>
    </row>
    <row r="72" spans="1:47">
      <c r="A72" t="s">
        <v>105</v>
      </c>
      <c r="B72">
        <v>100</v>
      </c>
      <c r="C72">
        <v>1</v>
      </c>
      <c r="D72">
        <v>4558</v>
      </c>
      <c r="E72">
        <v>9</v>
      </c>
      <c r="F72">
        <v>4658</v>
      </c>
      <c r="G72">
        <v>10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22</v>
      </c>
      <c r="O72">
        <v>5</v>
      </c>
      <c r="P72">
        <v>387</v>
      </c>
      <c r="Q72">
        <v>81</v>
      </c>
      <c r="R72">
        <v>106</v>
      </c>
      <c r="S72">
        <v>21</v>
      </c>
      <c r="T72">
        <v>7</v>
      </c>
      <c r="U72">
        <v>1</v>
      </c>
      <c r="V72">
        <v>0</v>
      </c>
      <c r="W72">
        <v>0</v>
      </c>
      <c r="X72">
        <v>14</v>
      </c>
      <c r="Y72">
        <v>3</v>
      </c>
      <c r="Z72">
        <v>0</v>
      </c>
      <c r="AA72">
        <v>0</v>
      </c>
      <c r="AB72">
        <v>2</v>
      </c>
      <c r="AC72">
        <v>1</v>
      </c>
      <c r="AD72">
        <v>43</v>
      </c>
      <c r="AE72">
        <v>4</v>
      </c>
      <c r="AF72">
        <v>0</v>
      </c>
      <c r="AG72">
        <v>0</v>
      </c>
      <c r="AH72">
        <v>273</v>
      </c>
      <c r="AI72">
        <v>34</v>
      </c>
      <c r="AJ72">
        <v>2264</v>
      </c>
      <c r="AK72">
        <v>467</v>
      </c>
      <c r="AL72">
        <v>198</v>
      </c>
      <c r="AM72">
        <v>18</v>
      </c>
      <c r="AN72">
        <v>735</v>
      </c>
      <c r="AO72">
        <v>5</v>
      </c>
      <c r="AP72">
        <v>3118</v>
      </c>
      <c r="AQ72">
        <v>198</v>
      </c>
      <c r="AR72">
        <v>735</v>
      </c>
      <c r="AS72">
        <v>580</v>
      </c>
      <c r="AT72">
        <v>432.25</v>
      </c>
      <c r="AU72">
        <v>176</v>
      </c>
    </row>
    <row r="73" spans="1:47">
      <c r="A73" t="s">
        <v>104</v>
      </c>
      <c r="B73">
        <v>1070</v>
      </c>
      <c r="C73">
        <v>3</v>
      </c>
      <c r="D73">
        <v>71651</v>
      </c>
      <c r="E73">
        <v>39</v>
      </c>
      <c r="F73">
        <v>72721</v>
      </c>
      <c r="G73">
        <v>41</v>
      </c>
      <c r="H73">
        <v>0</v>
      </c>
      <c r="I73">
        <v>0</v>
      </c>
      <c r="J73">
        <v>0</v>
      </c>
      <c r="K73">
        <v>0</v>
      </c>
      <c r="L73">
        <v>4</v>
      </c>
      <c r="M73">
        <v>2</v>
      </c>
      <c r="N73">
        <v>233</v>
      </c>
      <c r="O73">
        <v>76</v>
      </c>
      <c r="P73">
        <v>2811</v>
      </c>
      <c r="Q73">
        <v>425</v>
      </c>
      <c r="R73">
        <v>359</v>
      </c>
      <c r="S73">
        <v>41</v>
      </c>
      <c r="T73">
        <v>5</v>
      </c>
      <c r="U73">
        <v>2</v>
      </c>
      <c r="V73">
        <v>5</v>
      </c>
      <c r="W73">
        <v>2</v>
      </c>
      <c r="X73">
        <v>168</v>
      </c>
      <c r="Y73">
        <v>17</v>
      </c>
      <c r="Z73">
        <v>0</v>
      </c>
      <c r="AA73">
        <v>0</v>
      </c>
      <c r="AB73">
        <v>104</v>
      </c>
      <c r="AC73">
        <v>13</v>
      </c>
      <c r="AD73">
        <v>166</v>
      </c>
      <c r="AE73">
        <v>12</v>
      </c>
      <c r="AF73">
        <v>0</v>
      </c>
      <c r="AG73">
        <v>0</v>
      </c>
      <c r="AH73">
        <v>3423</v>
      </c>
      <c r="AI73">
        <v>621</v>
      </c>
      <c r="AJ73">
        <v>1756</v>
      </c>
      <c r="AK73">
        <v>305</v>
      </c>
      <c r="AL73">
        <v>650</v>
      </c>
      <c r="AM73">
        <v>29</v>
      </c>
      <c r="AN73">
        <v>12361</v>
      </c>
      <c r="AO73">
        <v>28</v>
      </c>
      <c r="AP73">
        <v>9034</v>
      </c>
      <c r="AQ73">
        <v>650</v>
      </c>
      <c r="AR73">
        <v>12361</v>
      </c>
      <c r="AS73">
        <v>1352</v>
      </c>
      <c r="AT73">
        <v>759.25</v>
      </c>
      <c r="AU73">
        <v>172</v>
      </c>
    </row>
    <row r="74" spans="1:47">
      <c r="A74" t="s">
        <v>113</v>
      </c>
      <c r="B74">
        <v>2805</v>
      </c>
      <c r="C74">
        <v>12</v>
      </c>
      <c r="D74">
        <v>16240</v>
      </c>
      <c r="E74">
        <v>59</v>
      </c>
      <c r="F74">
        <v>19045</v>
      </c>
      <c r="G74">
        <v>70</v>
      </c>
      <c r="H74">
        <v>10</v>
      </c>
      <c r="I74">
        <v>1</v>
      </c>
      <c r="J74">
        <v>0</v>
      </c>
      <c r="K74">
        <v>0</v>
      </c>
      <c r="L74">
        <v>19</v>
      </c>
      <c r="M74">
        <v>9</v>
      </c>
      <c r="N74">
        <v>154</v>
      </c>
      <c r="O74">
        <v>37</v>
      </c>
      <c r="P74">
        <v>2278</v>
      </c>
      <c r="Q74">
        <v>547</v>
      </c>
      <c r="R74">
        <v>486</v>
      </c>
      <c r="S74">
        <v>60</v>
      </c>
      <c r="T74">
        <v>0</v>
      </c>
      <c r="U74">
        <v>0</v>
      </c>
      <c r="V74">
        <v>3</v>
      </c>
      <c r="W74">
        <v>1</v>
      </c>
      <c r="X74">
        <v>30</v>
      </c>
      <c r="Y74">
        <v>5</v>
      </c>
      <c r="Z74">
        <v>0</v>
      </c>
      <c r="AA74">
        <v>0</v>
      </c>
      <c r="AB74">
        <v>507</v>
      </c>
      <c r="AC74">
        <v>7</v>
      </c>
      <c r="AD74">
        <v>359</v>
      </c>
      <c r="AE74">
        <v>44</v>
      </c>
      <c r="AF74">
        <v>0</v>
      </c>
      <c r="AG74">
        <v>0</v>
      </c>
      <c r="AH74">
        <v>11191</v>
      </c>
      <c r="AI74">
        <v>1429</v>
      </c>
      <c r="AJ74">
        <v>2665</v>
      </c>
      <c r="AK74">
        <v>370</v>
      </c>
      <c r="AL74">
        <v>737</v>
      </c>
      <c r="AM74">
        <v>19</v>
      </c>
      <c r="AN74">
        <v>0</v>
      </c>
      <c r="AO74">
        <v>0</v>
      </c>
      <c r="AP74">
        <v>17702</v>
      </c>
      <c r="AQ74">
        <v>737</v>
      </c>
      <c r="AR74">
        <v>0</v>
      </c>
      <c r="AS74">
        <v>2330</v>
      </c>
      <c r="AT74">
        <v>1433.25</v>
      </c>
      <c r="AU74">
        <v>872</v>
      </c>
    </row>
    <row r="75" spans="1:47">
      <c r="A75" t="s">
        <v>111</v>
      </c>
      <c r="B75">
        <v>5000</v>
      </c>
      <c r="C75">
        <v>2</v>
      </c>
      <c r="D75">
        <v>39380</v>
      </c>
      <c r="E75">
        <v>38</v>
      </c>
      <c r="F75">
        <v>44380</v>
      </c>
      <c r="G75">
        <v>39</v>
      </c>
      <c r="H75">
        <v>0</v>
      </c>
      <c r="I75">
        <v>0</v>
      </c>
      <c r="J75">
        <v>0</v>
      </c>
      <c r="K75">
        <v>0</v>
      </c>
      <c r="L75">
        <v>2</v>
      </c>
      <c r="M75">
        <v>2</v>
      </c>
      <c r="N75">
        <v>140</v>
      </c>
      <c r="O75">
        <v>50</v>
      </c>
      <c r="P75">
        <v>1918</v>
      </c>
      <c r="Q75">
        <v>443</v>
      </c>
      <c r="R75">
        <v>353</v>
      </c>
      <c r="S75">
        <v>52</v>
      </c>
      <c r="T75">
        <v>21</v>
      </c>
      <c r="U75">
        <v>3</v>
      </c>
      <c r="V75">
        <v>0</v>
      </c>
      <c r="W75">
        <v>0</v>
      </c>
      <c r="X75">
        <v>14</v>
      </c>
      <c r="Y75">
        <v>4</v>
      </c>
      <c r="Z75">
        <v>0</v>
      </c>
      <c r="AA75">
        <v>0</v>
      </c>
      <c r="AB75">
        <v>0</v>
      </c>
      <c r="AC75">
        <v>0</v>
      </c>
      <c r="AD75">
        <v>194</v>
      </c>
      <c r="AE75">
        <v>25</v>
      </c>
      <c r="AF75">
        <v>0</v>
      </c>
      <c r="AG75">
        <v>0</v>
      </c>
      <c r="AH75">
        <v>21030</v>
      </c>
      <c r="AI75">
        <v>2128</v>
      </c>
      <c r="AJ75">
        <v>5679</v>
      </c>
      <c r="AK75">
        <v>769</v>
      </c>
      <c r="AL75">
        <v>321</v>
      </c>
      <c r="AM75">
        <v>11</v>
      </c>
      <c r="AN75">
        <v>0</v>
      </c>
      <c r="AO75">
        <v>0</v>
      </c>
      <c r="AP75">
        <v>29351</v>
      </c>
      <c r="AQ75">
        <v>321</v>
      </c>
      <c r="AR75">
        <v>0</v>
      </c>
      <c r="AS75">
        <v>3301</v>
      </c>
      <c r="AT75">
        <v>768.5</v>
      </c>
      <c r="AU75">
        <v>414</v>
      </c>
    </row>
    <row r="76" spans="1:47">
      <c r="A76" t="s">
        <v>112</v>
      </c>
      <c r="B76">
        <v>5448</v>
      </c>
      <c r="C76">
        <v>6</v>
      </c>
      <c r="D76">
        <v>42172</v>
      </c>
      <c r="E76">
        <v>39</v>
      </c>
      <c r="F76">
        <v>47620</v>
      </c>
      <c r="G76">
        <v>42</v>
      </c>
      <c r="H76">
        <v>9</v>
      </c>
      <c r="I76">
        <v>1</v>
      </c>
      <c r="J76">
        <v>0</v>
      </c>
      <c r="K76">
        <v>0</v>
      </c>
      <c r="L76">
        <v>4</v>
      </c>
      <c r="M76">
        <v>4</v>
      </c>
      <c r="N76">
        <v>127</v>
      </c>
      <c r="O76">
        <v>53</v>
      </c>
      <c r="P76">
        <v>1716</v>
      </c>
      <c r="Q76">
        <v>447</v>
      </c>
      <c r="R76">
        <v>422</v>
      </c>
      <c r="S76">
        <v>59</v>
      </c>
      <c r="T76">
        <v>12</v>
      </c>
      <c r="U76">
        <v>3</v>
      </c>
      <c r="V76">
        <v>7</v>
      </c>
      <c r="W76">
        <v>1</v>
      </c>
      <c r="X76">
        <v>89</v>
      </c>
      <c r="Y76">
        <v>8</v>
      </c>
      <c r="Z76">
        <v>0</v>
      </c>
      <c r="AA76">
        <v>0</v>
      </c>
      <c r="AB76">
        <v>2</v>
      </c>
      <c r="AC76">
        <v>1</v>
      </c>
      <c r="AD76">
        <v>340</v>
      </c>
      <c r="AE76">
        <v>14</v>
      </c>
      <c r="AF76">
        <v>0</v>
      </c>
      <c r="AG76">
        <v>0</v>
      </c>
      <c r="AH76">
        <v>13190</v>
      </c>
      <c r="AI76">
        <v>2650</v>
      </c>
      <c r="AJ76">
        <v>9973</v>
      </c>
      <c r="AK76">
        <v>1460</v>
      </c>
      <c r="AL76">
        <v>106</v>
      </c>
      <c r="AM76">
        <v>10</v>
      </c>
      <c r="AN76">
        <v>0</v>
      </c>
      <c r="AO76">
        <v>0</v>
      </c>
      <c r="AP76">
        <v>25891</v>
      </c>
      <c r="AQ76">
        <v>106</v>
      </c>
      <c r="AR76">
        <v>0</v>
      </c>
      <c r="AS76">
        <v>3804</v>
      </c>
      <c r="AT76">
        <v>2462.5</v>
      </c>
      <c r="AU76">
        <v>1986</v>
      </c>
    </row>
    <row r="77" spans="1:47">
      <c r="A77" t="s">
        <v>109</v>
      </c>
      <c r="B77">
        <v>5941</v>
      </c>
      <c r="C77">
        <v>7</v>
      </c>
      <c r="D77">
        <v>189818</v>
      </c>
      <c r="E77">
        <v>66</v>
      </c>
      <c r="F77">
        <v>195759</v>
      </c>
      <c r="G77">
        <v>71</v>
      </c>
      <c r="H77">
        <v>5</v>
      </c>
      <c r="I77">
        <v>1</v>
      </c>
      <c r="J77">
        <v>0</v>
      </c>
      <c r="K77">
        <v>0</v>
      </c>
      <c r="L77">
        <v>0</v>
      </c>
      <c r="M77">
        <v>0</v>
      </c>
      <c r="N77">
        <v>210</v>
      </c>
      <c r="O77">
        <v>85</v>
      </c>
      <c r="P77">
        <v>3900</v>
      </c>
      <c r="Q77">
        <v>577</v>
      </c>
      <c r="R77">
        <v>2476</v>
      </c>
      <c r="S77">
        <v>337</v>
      </c>
      <c r="T77">
        <v>20</v>
      </c>
      <c r="U77">
        <v>5</v>
      </c>
      <c r="V77">
        <v>2</v>
      </c>
      <c r="W77">
        <v>1</v>
      </c>
      <c r="X77">
        <v>66</v>
      </c>
      <c r="Y77">
        <v>10</v>
      </c>
      <c r="Z77">
        <v>0</v>
      </c>
      <c r="AA77">
        <v>0</v>
      </c>
      <c r="AB77">
        <v>545</v>
      </c>
      <c r="AC77">
        <v>29</v>
      </c>
      <c r="AD77">
        <v>587</v>
      </c>
      <c r="AE77">
        <v>19</v>
      </c>
      <c r="AF77">
        <v>0</v>
      </c>
      <c r="AG77">
        <v>0</v>
      </c>
      <c r="AH77">
        <v>9435</v>
      </c>
      <c r="AI77">
        <v>549</v>
      </c>
      <c r="AJ77">
        <v>6708</v>
      </c>
      <c r="AK77">
        <v>390</v>
      </c>
      <c r="AL77">
        <v>6589</v>
      </c>
      <c r="AM77">
        <v>224</v>
      </c>
      <c r="AN77">
        <v>638</v>
      </c>
      <c r="AO77">
        <v>9</v>
      </c>
      <c r="AP77">
        <v>23954</v>
      </c>
      <c r="AQ77">
        <v>6589</v>
      </c>
      <c r="AR77">
        <v>638</v>
      </c>
      <c r="AS77">
        <v>2056</v>
      </c>
      <c r="AT77">
        <v>5057.75</v>
      </c>
      <c r="AU77">
        <v>1686</v>
      </c>
    </row>
    <row r="78" spans="1:47">
      <c r="A78" t="s">
        <v>110</v>
      </c>
      <c r="B78">
        <v>0</v>
      </c>
      <c r="C78">
        <v>0</v>
      </c>
      <c r="D78">
        <v>28368</v>
      </c>
      <c r="E78">
        <v>26</v>
      </c>
      <c r="F78">
        <v>28368</v>
      </c>
      <c r="G78">
        <v>26</v>
      </c>
      <c r="H78">
        <v>0</v>
      </c>
      <c r="I78">
        <v>0</v>
      </c>
      <c r="J78">
        <v>0</v>
      </c>
      <c r="K78">
        <v>0</v>
      </c>
      <c r="L78">
        <v>4</v>
      </c>
      <c r="M78">
        <v>1</v>
      </c>
      <c r="N78">
        <v>99</v>
      </c>
      <c r="O78">
        <v>39</v>
      </c>
      <c r="P78">
        <v>702</v>
      </c>
      <c r="Q78">
        <v>167</v>
      </c>
      <c r="R78">
        <v>194</v>
      </c>
      <c r="S78">
        <v>27</v>
      </c>
      <c r="T78">
        <v>0</v>
      </c>
      <c r="U78">
        <v>0</v>
      </c>
      <c r="V78">
        <v>0</v>
      </c>
      <c r="W78">
        <v>0</v>
      </c>
      <c r="X78">
        <v>17</v>
      </c>
      <c r="Y78">
        <v>4</v>
      </c>
      <c r="Z78">
        <v>0</v>
      </c>
      <c r="AA78">
        <v>0</v>
      </c>
      <c r="AB78">
        <v>11</v>
      </c>
      <c r="AC78">
        <v>4</v>
      </c>
      <c r="AD78">
        <v>130</v>
      </c>
      <c r="AE78">
        <v>7</v>
      </c>
      <c r="AF78">
        <v>0</v>
      </c>
      <c r="AG78">
        <v>0</v>
      </c>
      <c r="AH78">
        <v>2406</v>
      </c>
      <c r="AI78">
        <v>590</v>
      </c>
      <c r="AJ78">
        <v>834</v>
      </c>
      <c r="AK78">
        <v>173</v>
      </c>
      <c r="AL78">
        <v>659</v>
      </c>
      <c r="AM78">
        <v>56</v>
      </c>
      <c r="AN78">
        <v>10</v>
      </c>
      <c r="AO78">
        <v>1</v>
      </c>
      <c r="AP78">
        <v>4397</v>
      </c>
      <c r="AQ78">
        <v>659</v>
      </c>
      <c r="AR78">
        <v>10</v>
      </c>
      <c r="AS78">
        <v>1020</v>
      </c>
      <c r="AT78">
        <v>756</v>
      </c>
      <c r="AU78">
        <v>388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96"/>
  <sheetViews>
    <sheetView tabSelected="1" view="pageBreakPreview" zoomScaleNormal="55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:A6"/>
    </sheetView>
  </sheetViews>
  <sheetFormatPr defaultColWidth="9" defaultRowHeight="18.95" customHeight="1"/>
  <cols>
    <col min="1" max="1" width="13.875" style="9" customWidth="1"/>
    <col min="2" max="7" width="10.625" style="9" customWidth="1"/>
    <col min="8" max="21" width="8.875" style="9" customWidth="1"/>
    <col min="22" max="41" width="7.75" style="9" customWidth="1"/>
    <col min="42" max="42" width="8.125" style="9" customWidth="1"/>
    <col min="43" max="43" width="7.75" style="9" customWidth="1"/>
    <col min="44" max="44" width="8.125" style="9" customWidth="1"/>
    <col min="45" max="45" width="8.25" style="9" customWidth="1"/>
    <col min="46" max="16384" width="9" style="9"/>
  </cols>
  <sheetData>
    <row r="1" spans="1:45" s="8" customFormat="1" ht="27.95" customHeight="1">
      <c r="B1" s="1" t="s">
        <v>167</v>
      </c>
      <c r="C1" s="7"/>
      <c r="D1" s="7"/>
      <c r="E1" s="7"/>
      <c r="F1" s="7"/>
      <c r="G1" s="7"/>
      <c r="H1" s="1"/>
      <c r="I1" s="7"/>
      <c r="J1" s="7"/>
      <c r="K1" s="7"/>
      <c r="L1" s="7"/>
      <c r="M1" s="7"/>
      <c r="V1" s="1" t="s">
        <v>167</v>
      </c>
      <c r="Z1" s="7"/>
    </row>
    <row r="2" spans="1:45" s="8" customFormat="1" ht="5.0999999999999996" customHeight="1"/>
    <row r="3" spans="1:45" s="8" customFormat="1" ht="20.45" customHeight="1">
      <c r="A3" s="22" t="s">
        <v>18</v>
      </c>
      <c r="B3" s="22" t="s">
        <v>6</v>
      </c>
      <c r="C3" s="22"/>
      <c r="D3" s="22"/>
      <c r="E3" s="22"/>
      <c r="F3" s="22"/>
      <c r="G3" s="22"/>
      <c r="H3" s="20" t="s">
        <v>0</v>
      </c>
      <c r="I3" s="20"/>
      <c r="J3" s="20" t="s">
        <v>1</v>
      </c>
      <c r="K3" s="20"/>
      <c r="L3" s="20" t="s">
        <v>2</v>
      </c>
      <c r="M3" s="20"/>
      <c r="N3" s="20" t="s">
        <v>3</v>
      </c>
      <c r="O3" s="20"/>
      <c r="P3" s="20" t="s">
        <v>4</v>
      </c>
      <c r="Q3" s="20"/>
      <c r="R3" s="20" t="s">
        <v>5</v>
      </c>
      <c r="S3" s="20"/>
      <c r="T3" s="20" t="s">
        <v>7</v>
      </c>
      <c r="U3" s="20"/>
      <c r="V3" s="20" t="s">
        <v>8</v>
      </c>
      <c r="W3" s="20"/>
      <c r="X3" s="20" t="s">
        <v>9</v>
      </c>
      <c r="Y3" s="20"/>
      <c r="Z3" s="20" t="s">
        <v>10</v>
      </c>
      <c r="AA3" s="20"/>
      <c r="AB3" s="20" t="s">
        <v>11</v>
      </c>
      <c r="AC3" s="20"/>
      <c r="AD3" s="23" t="s">
        <v>161</v>
      </c>
      <c r="AE3" s="24"/>
      <c r="AF3" s="23" t="s">
        <v>162</v>
      </c>
      <c r="AG3" s="24"/>
      <c r="AH3" s="20" t="s">
        <v>12</v>
      </c>
      <c r="AI3" s="20"/>
      <c r="AJ3" s="20" t="s">
        <v>13</v>
      </c>
      <c r="AK3" s="20"/>
      <c r="AL3" s="20" t="s">
        <v>14</v>
      </c>
      <c r="AM3" s="20"/>
      <c r="AN3" s="20" t="s">
        <v>15</v>
      </c>
      <c r="AO3" s="20"/>
      <c r="AP3" s="20" t="s">
        <v>16</v>
      </c>
      <c r="AQ3" s="20"/>
      <c r="AR3" s="20"/>
      <c r="AS3" s="20"/>
    </row>
    <row r="4" spans="1:45" s="8" customFormat="1" ht="20.45" customHeight="1">
      <c r="A4" s="22"/>
      <c r="B4" s="21" t="s">
        <v>114</v>
      </c>
      <c r="C4" s="21"/>
      <c r="D4" s="21" t="s">
        <v>115</v>
      </c>
      <c r="E4" s="21"/>
      <c r="F4" s="21" t="s">
        <v>17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5"/>
      <c r="AE4" s="26"/>
      <c r="AF4" s="25"/>
      <c r="AG4" s="26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</row>
    <row r="5" spans="1:45" s="8" customFormat="1" ht="20.45" customHeight="1">
      <c r="A5" s="22"/>
      <c r="B5" s="14" t="s">
        <v>19</v>
      </c>
      <c r="C5" s="14" t="s">
        <v>20</v>
      </c>
      <c r="D5" s="14" t="s">
        <v>19</v>
      </c>
      <c r="E5" s="14" t="s">
        <v>20</v>
      </c>
      <c r="F5" s="14" t="s">
        <v>19</v>
      </c>
      <c r="G5" s="14" t="s">
        <v>20</v>
      </c>
      <c r="H5" s="14" t="s">
        <v>19</v>
      </c>
      <c r="I5" s="14" t="s">
        <v>20</v>
      </c>
      <c r="J5" s="14" t="s">
        <v>19</v>
      </c>
      <c r="K5" s="14" t="s">
        <v>20</v>
      </c>
      <c r="L5" s="14" t="s">
        <v>19</v>
      </c>
      <c r="M5" s="14" t="s">
        <v>20</v>
      </c>
      <c r="N5" s="14" t="s">
        <v>19</v>
      </c>
      <c r="O5" s="14" t="s">
        <v>20</v>
      </c>
      <c r="P5" s="14" t="s">
        <v>19</v>
      </c>
      <c r="Q5" s="14" t="s">
        <v>20</v>
      </c>
      <c r="R5" s="14" t="s">
        <v>19</v>
      </c>
      <c r="S5" s="14" t="s">
        <v>20</v>
      </c>
      <c r="T5" s="14" t="s">
        <v>19</v>
      </c>
      <c r="U5" s="17" t="s">
        <v>20</v>
      </c>
      <c r="V5" s="17" t="s">
        <v>19</v>
      </c>
      <c r="W5" s="17" t="s">
        <v>20</v>
      </c>
      <c r="X5" s="14" t="s">
        <v>19</v>
      </c>
      <c r="Y5" s="14" t="s">
        <v>20</v>
      </c>
      <c r="Z5" s="14" t="s">
        <v>19</v>
      </c>
      <c r="AA5" s="14" t="s">
        <v>20</v>
      </c>
      <c r="AB5" s="14" t="s">
        <v>19</v>
      </c>
      <c r="AC5" s="14" t="s">
        <v>20</v>
      </c>
      <c r="AD5" s="16" t="s">
        <v>19</v>
      </c>
      <c r="AE5" s="16" t="s">
        <v>20</v>
      </c>
      <c r="AF5" s="16" t="s">
        <v>19</v>
      </c>
      <c r="AG5" s="16" t="s">
        <v>20</v>
      </c>
      <c r="AH5" s="14" t="s">
        <v>19</v>
      </c>
      <c r="AI5" s="14" t="s">
        <v>20</v>
      </c>
      <c r="AJ5" s="14" t="s">
        <v>19</v>
      </c>
      <c r="AK5" s="14" t="s">
        <v>20</v>
      </c>
      <c r="AL5" s="14" t="s">
        <v>19</v>
      </c>
      <c r="AM5" s="14" t="s">
        <v>20</v>
      </c>
      <c r="AN5" s="14" t="s">
        <v>19</v>
      </c>
      <c r="AO5" s="14" t="s">
        <v>20</v>
      </c>
      <c r="AP5" s="14" t="s">
        <v>19</v>
      </c>
      <c r="AQ5" s="19" t="s">
        <v>19</v>
      </c>
      <c r="AR5" s="19" t="s">
        <v>19</v>
      </c>
      <c r="AS5" s="17" t="s">
        <v>20</v>
      </c>
    </row>
    <row r="6" spans="1:45" s="8" customFormat="1" ht="20.45" customHeight="1">
      <c r="A6" s="22"/>
      <c r="B6" s="15" t="s">
        <v>21</v>
      </c>
      <c r="C6" s="15" t="s">
        <v>22</v>
      </c>
      <c r="D6" s="15" t="s">
        <v>21</v>
      </c>
      <c r="E6" s="15" t="s">
        <v>22</v>
      </c>
      <c r="F6" s="15" t="s">
        <v>21</v>
      </c>
      <c r="G6" s="15" t="s">
        <v>22</v>
      </c>
      <c r="H6" s="15" t="s">
        <v>21</v>
      </c>
      <c r="I6" s="15" t="s">
        <v>22</v>
      </c>
      <c r="J6" s="15" t="s">
        <v>21</v>
      </c>
      <c r="K6" s="15" t="s">
        <v>22</v>
      </c>
      <c r="L6" s="15" t="s">
        <v>21</v>
      </c>
      <c r="M6" s="15" t="s">
        <v>22</v>
      </c>
      <c r="N6" s="15" t="s">
        <v>21</v>
      </c>
      <c r="O6" s="15" t="s">
        <v>22</v>
      </c>
      <c r="P6" s="15" t="s">
        <v>21</v>
      </c>
      <c r="Q6" s="15" t="s">
        <v>22</v>
      </c>
      <c r="R6" s="15" t="s">
        <v>21</v>
      </c>
      <c r="S6" s="15" t="s">
        <v>22</v>
      </c>
      <c r="T6" s="15" t="s">
        <v>21</v>
      </c>
      <c r="U6" s="18" t="s">
        <v>22</v>
      </c>
      <c r="V6" s="15" t="s">
        <v>21</v>
      </c>
      <c r="W6" s="15" t="s">
        <v>22</v>
      </c>
      <c r="X6" s="15" t="s">
        <v>21</v>
      </c>
      <c r="Y6" s="15" t="s">
        <v>22</v>
      </c>
      <c r="Z6" s="15" t="s">
        <v>21</v>
      </c>
      <c r="AA6" s="15" t="s">
        <v>22</v>
      </c>
      <c r="AB6" s="15" t="s">
        <v>21</v>
      </c>
      <c r="AC6" s="15" t="s">
        <v>22</v>
      </c>
      <c r="AD6" s="15" t="s">
        <v>21</v>
      </c>
      <c r="AE6" s="15" t="s">
        <v>22</v>
      </c>
      <c r="AF6" s="15" t="s">
        <v>21</v>
      </c>
      <c r="AG6" s="15" t="s">
        <v>22</v>
      </c>
      <c r="AH6" s="15" t="s">
        <v>21</v>
      </c>
      <c r="AI6" s="15" t="s">
        <v>22</v>
      </c>
      <c r="AJ6" s="15" t="s">
        <v>21</v>
      </c>
      <c r="AK6" s="15" t="s">
        <v>22</v>
      </c>
      <c r="AL6" s="15" t="s">
        <v>116</v>
      </c>
      <c r="AM6" s="15" t="s">
        <v>22</v>
      </c>
      <c r="AN6" s="15" t="s">
        <v>117</v>
      </c>
      <c r="AO6" s="15" t="s">
        <v>22</v>
      </c>
      <c r="AP6" s="15" t="s">
        <v>21</v>
      </c>
      <c r="AQ6" s="15" t="s">
        <v>116</v>
      </c>
      <c r="AR6" s="15" t="s">
        <v>117</v>
      </c>
      <c r="AS6" s="15" t="s">
        <v>22</v>
      </c>
    </row>
    <row r="7" spans="1:45" ht="20.45" customHeight="1">
      <c r="A7" s="10" t="s">
        <v>23</v>
      </c>
      <c r="B7" s="2">
        <f t="shared" ref="B7:H7" si="0">B8+B18+B28+B37+B50+B59+B69+B78+B88</f>
        <v>2102763</v>
      </c>
      <c r="C7" s="2">
        <f t="shared" si="0"/>
        <v>601</v>
      </c>
      <c r="D7" s="2">
        <f t="shared" si="0"/>
        <v>8515146</v>
      </c>
      <c r="E7" s="2">
        <f t="shared" si="0"/>
        <v>1543</v>
      </c>
      <c r="F7" s="2">
        <f t="shared" si="0"/>
        <v>10617909</v>
      </c>
      <c r="G7" s="2">
        <f t="shared" si="0"/>
        <v>2037</v>
      </c>
      <c r="H7" s="2">
        <f t="shared" si="0"/>
        <v>494</v>
      </c>
      <c r="I7" s="2">
        <f t="shared" ref="I7:AS7" si="1">I8+I18+I28+I37+I50+I59+I69+I78+I88</f>
        <v>59</v>
      </c>
      <c r="J7" s="2">
        <f t="shared" si="1"/>
        <v>47</v>
      </c>
      <c r="K7" s="2">
        <f t="shared" si="1"/>
        <v>13</v>
      </c>
      <c r="L7" s="2">
        <f t="shared" si="1"/>
        <v>1862</v>
      </c>
      <c r="M7" s="2">
        <f t="shared" si="1"/>
        <v>564</v>
      </c>
      <c r="N7" s="2">
        <f t="shared" si="1"/>
        <v>11892</v>
      </c>
      <c r="O7" s="2">
        <f t="shared" si="1"/>
        <v>2659</v>
      </c>
      <c r="P7" s="2">
        <f t="shared" si="1"/>
        <v>158745</v>
      </c>
      <c r="Q7" s="2">
        <f t="shared" si="1"/>
        <v>20884</v>
      </c>
      <c r="R7" s="2">
        <f t="shared" si="1"/>
        <v>138502</v>
      </c>
      <c r="S7" s="2">
        <f t="shared" si="1"/>
        <v>8324</v>
      </c>
      <c r="T7" s="2">
        <f t="shared" si="1"/>
        <v>1228</v>
      </c>
      <c r="U7" s="2">
        <f t="shared" si="1"/>
        <v>151</v>
      </c>
      <c r="V7" s="2">
        <f t="shared" si="1"/>
        <v>464</v>
      </c>
      <c r="W7" s="2">
        <f t="shared" si="1"/>
        <v>31</v>
      </c>
      <c r="X7" s="2">
        <f t="shared" si="1"/>
        <v>7441</v>
      </c>
      <c r="Y7" s="2">
        <f t="shared" si="1"/>
        <v>348</v>
      </c>
      <c r="Z7" s="2">
        <f t="shared" si="1"/>
        <v>16</v>
      </c>
      <c r="AA7" s="2">
        <f t="shared" si="1"/>
        <v>4</v>
      </c>
      <c r="AB7" s="2">
        <f t="shared" si="1"/>
        <v>30408</v>
      </c>
      <c r="AC7" s="2">
        <f t="shared" si="1"/>
        <v>3875</v>
      </c>
      <c r="AD7" s="2">
        <f t="shared" ref="AD7:AG7" si="2">AD8+AD18+AD28+AD37+AD50+AD59+AD69+AD78+AD88</f>
        <v>25332</v>
      </c>
      <c r="AE7" s="2">
        <f t="shared" si="2"/>
        <v>1544</v>
      </c>
      <c r="AF7" s="2">
        <f t="shared" si="2"/>
        <v>58</v>
      </c>
      <c r="AG7" s="2">
        <f t="shared" si="2"/>
        <v>8</v>
      </c>
      <c r="AH7" s="2">
        <f t="shared" si="1"/>
        <v>209112</v>
      </c>
      <c r="AI7" s="2">
        <f t="shared" si="1"/>
        <v>19328</v>
      </c>
      <c r="AJ7" s="2">
        <f t="shared" si="1"/>
        <v>558273</v>
      </c>
      <c r="AK7" s="2">
        <f t="shared" si="1"/>
        <v>14146</v>
      </c>
      <c r="AL7" s="2">
        <f t="shared" si="1"/>
        <v>83541</v>
      </c>
      <c r="AM7" s="2">
        <f t="shared" si="1"/>
        <v>1052</v>
      </c>
      <c r="AN7" s="2">
        <f t="shared" si="1"/>
        <v>2044950</v>
      </c>
      <c r="AO7" s="2">
        <f t="shared" si="1"/>
        <v>1725</v>
      </c>
      <c r="AP7" s="2">
        <f t="shared" si="1"/>
        <v>1143874</v>
      </c>
      <c r="AQ7" s="2">
        <f t="shared" ref="AQ7:AR7" si="3">AQ8+AQ18+AQ28+AQ37+AQ50+AQ59+AQ69+AQ78+AQ88</f>
        <v>83541</v>
      </c>
      <c r="AR7" s="2">
        <f t="shared" si="3"/>
        <v>2044950</v>
      </c>
      <c r="AS7" s="2">
        <f t="shared" si="1"/>
        <v>66549</v>
      </c>
    </row>
    <row r="8" spans="1:45" ht="20.45" customHeight="1">
      <c r="A8" s="11" t="s">
        <v>24</v>
      </c>
      <c r="B8" s="13">
        <f t="shared" ref="B8:G8" si="4">SUM(B9:B17)</f>
        <v>1806738</v>
      </c>
      <c r="C8" s="13">
        <f t="shared" si="4"/>
        <v>75</v>
      </c>
      <c r="D8" s="13">
        <f t="shared" si="4"/>
        <v>4502376</v>
      </c>
      <c r="E8" s="13">
        <f t="shared" si="4"/>
        <v>164</v>
      </c>
      <c r="F8" s="13">
        <f t="shared" si="4"/>
        <v>6309114</v>
      </c>
      <c r="G8" s="13">
        <f t="shared" si="4"/>
        <v>232</v>
      </c>
      <c r="H8" s="13">
        <f t="shared" ref="H8:AP8" si="5">SUM(H9:H17)</f>
        <v>48</v>
      </c>
      <c r="I8" s="13">
        <f t="shared" si="5"/>
        <v>7</v>
      </c>
      <c r="J8" s="13">
        <f t="shared" si="5"/>
        <v>10</v>
      </c>
      <c r="K8" s="13">
        <f t="shared" si="5"/>
        <v>3</v>
      </c>
      <c r="L8" s="13">
        <f t="shared" si="5"/>
        <v>69</v>
      </c>
      <c r="M8" s="13">
        <f t="shared" si="5"/>
        <v>2</v>
      </c>
      <c r="N8" s="13">
        <f t="shared" si="5"/>
        <v>974</v>
      </c>
      <c r="O8" s="13">
        <f t="shared" si="5"/>
        <v>199</v>
      </c>
      <c r="P8" s="13">
        <f t="shared" si="5"/>
        <v>24919</v>
      </c>
      <c r="Q8" s="13">
        <f t="shared" si="5"/>
        <v>1480</v>
      </c>
      <c r="R8" s="13">
        <f t="shared" si="5"/>
        <v>5165</v>
      </c>
      <c r="S8" s="13">
        <f t="shared" si="5"/>
        <v>252</v>
      </c>
      <c r="T8" s="13">
        <f t="shared" si="5"/>
        <v>15</v>
      </c>
      <c r="U8" s="13">
        <f t="shared" si="5"/>
        <v>5</v>
      </c>
      <c r="V8" s="13">
        <f t="shared" si="5"/>
        <v>11</v>
      </c>
      <c r="W8" s="13">
        <f t="shared" si="5"/>
        <v>3</v>
      </c>
      <c r="X8" s="13">
        <f t="shared" si="5"/>
        <v>847</v>
      </c>
      <c r="Y8" s="13">
        <f t="shared" si="5"/>
        <v>23</v>
      </c>
      <c r="Z8" s="13">
        <f t="shared" si="5"/>
        <v>3</v>
      </c>
      <c r="AA8" s="13">
        <f t="shared" si="5"/>
        <v>1</v>
      </c>
      <c r="AB8" s="13">
        <f t="shared" si="5"/>
        <v>565</v>
      </c>
      <c r="AC8" s="13">
        <f t="shared" si="5"/>
        <v>74</v>
      </c>
      <c r="AD8" s="13">
        <f t="shared" ref="AD8:AG8" si="6">SUM(AD9:AD17)</f>
        <v>1225</v>
      </c>
      <c r="AE8" s="13">
        <f t="shared" si="6"/>
        <v>81</v>
      </c>
      <c r="AF8" s="13">
        <f t="shared" si="6"/>
        <v>9</v>
      </c>
      <c r="AG8" s="13">
        <f t="shared" si="6"/>
        <v>2</v>
      </c>
      <c r="AH8" s="13">
        <f t="shared" si="5"/>
        <v>29101</v>
      </c>
      <c r="AI8" s="13">
        <f t="shared" si="5"/>
        <v>1600</v>
      </c>
      <c r="AJ8" s="13">
        <f t="shared" si="5"/>
        <v>14338</v>
      </c>
      <c r="AK8" s="13">
        <f t="shared" si="5"/>
        <v>2205</v>
      </c>
      <c r="AL8" s="13">
        <f t="shared" si="5"/>
        <v>45</v>
      </c>
      <c r="AM8" s="13">
        <f t="shared" si="5"/>
        <v>2</v>
      </c>
      <c r="AN8" s="13">
        <f t="shared" si="5"/>
        <v>50430</v>
      </c>
      <c r="AO8" s="13">
        <f t="shared" si="5"/>
        <v>190</v>
      </c>
      <c r="AP8" s="13">
        <f t="shared" si="5"/>
        <v>77299</v>
      </c>
      <c r="AQ8" s="13">
        <f>SUM(AQ9:AQ17)</f>
        <v>45</v>
      </c>
      <c r="AR8" s="13">
        <f>SUM(AR9:AR17)</f>
        <v>50430</v>
      </c>
      <c r="AS8" s="13">
        <f>SUM(AS9:AS17)</f>
        <v>5268</v>
      </c>
    </row>
    <row r="9" spans="1:45" ht="20.45" customHeight="1">
      <c r="A9" s="12" t="s">
        <v>37</v>
      </c>
      <c r="B9" s="3">
        <f>VLOOKUP($A$9:$A$93,dt!$A$2:$AQ$78,2,FALSE)</f>
        <v>0</v>
      </c>
      <c r="C9" s="3">
        <f>VLOOKUP($A$9:$A$93,dt!$A$2:$AQ$78,3,FALSE)</f>
        <v>0</v>
      </c>
      <c r="D9" s="3">
        <f>VLOOKUP($A$9:$A$93,dt!$A$2:$AQ$78,4,FALSE)</f>
        <v>240</v>
      </c>
      <c r="E9" s="3">
        <f>VLOOKUP($A$9:$A$93,dt!$A$2:$AQ$78,5,FALSE)</f>
        <v>2</v>
      </c>
      <c r="F9" s="3">
        <f>VLOOKUP($A$9:$A$93,dt!$A$2:$AQ$78,6,FALSE)</f>
        <v>240</v>
      </c>
      <c r="G9" s="3">
        <f>VLOOKUP($A$9:$A$93,dt!$A$2:$AQ$78,7,FALSE)</f>
        <v>2</v>
      </c>
      <c r="H9" s="3">
        <f>VLOOKUP($A$9:$A$93,dt!$A$2:$AQ$78,8,FALSE)</f>
        <v>2</v>
      </c>
      <c r="I9" s="3">
        <f>VLOOKUP($A$9:$A$93,dt!$A$2:$AQ$78,9,FALSE)</f>
        <v>1</v>
      </c>
      <c r="J9" s="3">
        <f>VLOOKUP($A$9:$A$93,dt!$A$2:$AQ$78,10,FALSE)</f>
        <v>3</v>
      </c>
      <c r="K9" s="3">
        <f>VLOOKUP($A$9:$A$93,dt!$A$2:$AQ$78,11,FALSE)</f>
        <v>1</v>
      </c>
      <c r="L9" s="3">
        <f>VLOOKUP($A$9:$A$93,dt!$A$2:$AQ$78,12,FALSE)</f>
        <v>0</v>
      </c>
      <c r="M9" s="3">
        <f>VLOOKUP($A$9:$A$93,dt!$A$2:$AQ$78,13,FALSE)</f>
        <v>0</v>
      </c>
      <c r="N9" s="3">
        <f>VLOOKUP($A$9:$A$93,dt!$A$2:$AQ$78,14,FALSE)</f>
        <v>136</v>
      </c>
      <c r="O9" s="3">
        <f>VLOOKUP($A$9:$A$93,dt!$A$2:$AQ$78,15,FALSE)</f>
        <v>22</v>
      </c>
      <c r="P9" s="3">
        <f>VLOOKUP($A$9:$A$93,dt!$A$2:$AQ$78,16,FALSE)</f>
        <v>410</v>
      </c>
      <c r="Q9" s="3">
        <f>VLOOKUP($A$9:$A$93,dt!$A$2:$AQ$78,17,FALSE)</f>
        <v>51</v>
      </c>
      <c r="R9" s="3">
        <f>VLOOKUP($A$9:$A$93,dt!$A$2:$AQ$78,18,FALSE)</f>
        <v>144</v>
      </c>
      <c r="S9" s="3">
        <f>VLOOKUP($A$9:$A$93,dt!$A$2:$AQ$78,19,FALSE)</f>
        <v>12</v>
      </c>
      <c r="T9" s="3">
        <f>VLOOKUP($A$9:$A$93,dt!$A$2:$AQ$78,20,FALSE)</f>
        <v>0</v>
      </c>
      <c r="U9" s="3">
        <f>VLOOKUP($A$9:$A$93,dt!$A$2:$AQ$78,21,FALSE)</f>
        <v>0</v>
      </c>
      <c r="V9" s="3">
        <f>VLOOKUP($A$9:$A$93,dt!$A$2:$AQ$78,22,FALSE)</f>
        <v>0</v>
      </c>
      <c r="W9" s="3">
        <f>VLOOKUP($A$9:$A$93,dt!$A$2:$AQ$78,23,FALSE)</f>
        <v>0</v>
      </c>
      <c r="X9" s="3">
        <f>VLOOKUP($A$9:$A$93,dt!$A$2:$AQ$78,24,FALSE)</f>
        <v>2</v>
      </c>
      <c r="Y9" s="3">
        <f>VLOOKUP($A$9:$A$93,dt!$A$2:$AQ$78,25,FALSE)</f>
        <v>1</v>
      </c>
      <c r="Z9" s="3">
        <f>VLOOKUP($A$9:$A$93,dt!$A$2:$AQ$78,26,FALSE)</f>
        <v>0</v>
      </c>
      <c r="AA9" s="3">
        <f>VLOOKUP($A$9:$A$93,dt!$A$2:$AQ$78,27,FALSE)</f>
        <v>0</v>
      </c>
      <c r="AB9" s="3">
        <f>VLOOKUP($A$9:$A$93,dt!$A$2:$AQ$78,28,FALSE)</f>
        <v>4</v>
      </c>
      <c r="AC9" s="3">
        <f>VLOOKUP($A$9:$A$93,dt!$A$2:$AQ$78,29,FALSE)</f>
        <v>1</v>
      </c>
      <c r="AD9" s="3">
        <f>VLOOKUP($A$9:$A$93,dt!$A$2:$AQ$78,30,FALSE)</f>
        <v>204</v>
      </c>
      <c r="AE9" s="3">
        <f>VLOOKUP($A$9:$A$93,dt!$A$2:$AQ$78,31,FALSE)</f>
        <v>5</v>
      </c>
      <c r="AF9" s="3">
        <f>VLOOKUP($A$9:$A$93,dt!$A$2:$AQ$78,32,FALSE)</f>
        <v>4</v>
      </c>
      <c r="AG9" s="3">
        <f>VLOOKUP($A$9:$A$93,dt!$A$2:$AQ$78,33,FALSE)</f>
        <v>1</v>
      </c>
      <c r="AH9" s="3">
        <f>VLOOKUP($A$9:$A$93,dt!$A$2:$AQ$78,34,FALSE)</f>
        <v>4937</v>
      </c>
      <c r="AI9" s="3">
        <f>VLOOKUP($A$9:$A$93,dt!$A$2:$AQ$78,35,FALSE)</f>
        <v>175</v>
      </c>
      <c r="AJ9" s="3">
        <f>VLOOKUP($A$9:$A$93,dt!$A$2:$AQ$78,36,FALSE)</f>
        <v>1010</v>
      </c>
      <c r="AK9" s="3">
        <f>VLOOKUP($A$9:$A$93,dt!$A$2:$AQ$78,37,FALSE)</f>
        <v>43</v>
      </c>
      <c r="AL9" s="3">
        <f>VLOOKUP($A$9:$A$93,dt!$A$2:$AQ$78,38,FALSE)</f>
        <v>0</v>
      </c>
      <c r="AM9" s="3">
        <f>VLOOKUP($A$9:$A$93,dt!$A$2:$AQ$78,39,FALSE)</f>
        <v>0</v>
      </c>
      <c r="AN9" s="3">
        <f>VLOOKUP($A$9:$A$93,dt!$A$2:$AQ$78,40,FALSE)</f>
        <v>0</v>
      </c>
      <c r="AO9" s="3">
        <f>VLOOKUP($A$9:$A$93,dt!$A$2:$AQ$78,41,FALSE)</f>
        <v>0</v>
      </c>
      <c r="AP9" s="3">
        <f>VLOOKUP($A$9:$A$93,dt!$A$2:$AQ$78,42,FALSE)</f>
        <v>6856</v>
      </c>
      <c r="AQ9" s="3">
        <f>VLOOKUP($A$9:$A$93,dt!$A$2:$AQ$78,43,FALSE)</f>
        <v>0</v>
      </c>
      <c r="AR9" s="3">
        <f>VLOOKUP($A$9:$A$93,dt!$A$1:$AU$78,44,FALSE)</f>
        <v>0</v>
      </c>
      <c r="AS9" s="3">
        <f>VLOOKUP($A$9:$A$93,dt!$A$1:$AU$78,45,FALSE)</f>
        <v>271</v>
      </c>
    </row>
    <row r="10" spans="1:45" ht="20.45" customHeight="1">
      <c r="A10" s="12" t="s">
        <v>38</v>
      </c>
      <c r="B10" s="3">
        <f>VLOOKUP($A$9:$A$93,dt!$A$2:$AQ$78,2,FALSE)</f>
        <v>2000</v>
      </c>
      <c r="C10" s="3">
        <f>VLOOKUP($A$9:$A$93,dt!$A$2:$AQ$78,3,FALSE)</f>
        <v>1</v>
      </c>
      <c r="D10" s="3">
        <f>VLOOKUP($A$9:$A$93,dt!$A$2:$AQ$78,4,FALSE)</f>
        <v>1000</v>
      </c>
      <c r="E10" s="3">
        <f>VLOOKUP($A$9:$A$93,dt!$A$2:$AQ$78,5,FALSE)</f>
        <v>2</v>
      </c>
      <c r="F10" s="3">
        <f>VLOOKUP($A$9:$A$93,dt!$A$2:$AQ$78,6,FALSE)</f>
        <v>3000</v>
      </c>
      <c r="G10" s="3">
        <f>VLOOKUP($A$9:$A$93,dt!$A$2:$AQ$78,7,FALSE)</f>
        <v>3</v>
      </c>
      <c r="H10" s="3">
        <f>VLOOKUP($A$9:$A$93,dt!$A$2:$AQ$78,8,FALSE)</f>
        <v>0</v>
      </c>
      <c r="I10" s="3">
        <f>VLOOKUP($A$9:$A$93,dt!$A$2:$AQ$78,9,FALSE)</f>
        <v>0</v>
      </c>
      <c r="J10" s="3">
        <f>VLOOKUP($A$9:$A$93,dt!$A$2:$AQ$78,10,FALSE)</f>
        <v>0</v>
      </c>
      <c r="K10" s="3">
        <f>VLOOKUP($A$9:$A$93,dt!$A$2:$AQ$78,11,FALSE)</f>
        <v>0</v>
      </c>
      <c r="L10" s="3">
        <f>VLOOKUP($A$9:$A$93,dt!$A$2:$AQ$78,12,FALSE)</f>
        <v>0</v>
      </c>
      <c r="M10" s="3">
        <f>VLOOKUP($A$9:$A$93,dt!$A$2:$AQ$78,13,FALSE)</f>
        <v>0</v>
      </c>
      <c r="N10" s="3">
        <f>VLOOKUP($A$9:$A$93,dt!$A$2:$AQ$78,14,FALSE)</f>
        <v>90</v>
      </c>
      <c r="O10" s="3">
        <f>VLOOKUP($A$9:$A$93,dt!$A$2:$AQ$78,15,FALSE)</f>
        <v>16</v>
      </c>
      <c r="P10" s="3">
        <f>VLOOKUP($A$9:$A$93,dt!$A$2:$AQ$78,16,FALSE)</f>
        <v>487</v>
      </c>
      <c r="Q10" s="3">
        <f>VLOOKUP($A$9:$A$93,dt!$A$2:$AQ$78,17,FALSE)</f>
        <v>75</v>
      </c>
      <c r="R10" s="3">
        <f>VLOOKUP($A$9:$A$93,dt!$A$2:$AQ$78,18,FALSE)</f>
        <v>527</v>
      </c>
      <c r="S10" s="3">
        <f>VLOOKUP($A$9:$A$93,dt!$A$2:$AQ$78,19,FALSE)</f>
        <v>14</v>
      </c>
      <c r="T10" s="3">
        <f>VLOOKUP($A$9:$A$93,dt!$A$2:$AQ$78,20,FALSE)</f>
        <v>4</v>
      </c>
      <c r="U10" s="3">
        <f>VLOOKUP($A$9:$A$93,dt!$A$2:$AQ$78,21,FALSE)</f>
        <v>1</v>
      </c>
      <c r="V10" s="3">
        <f>VLOOKUP($A$9:$A$93,dt!$A$2:$AQ$78,22,FALSE)</f>
        <v>1</v>
      </c>
      <c r="W10" s="3">
        <f>VLOOKUP($A$9:$A$93,dt!$A$2:$AQ$78,23,FALSE)</f>
        <v>1</v>
      </c>
      <c r="X10" s="3">
        <f>VLOOKUP($A$9:$A$93,dt!$A$2:$AQ$78,24,FALSE)</f>
        <v>63</v>
      </c>
      <c r="Y10" s="3">
        <f>VLOOKUP($A$9:$A$93,dt!$A$2:$AQ$78,25,FALSE)</f>
        <v>6</v>
      </c>
      <c r="Z10" s="3">
        <f>VLOOKUP($A$9:$A$93,dt!$A$2:$AQ$78,26,FALSE)</f>
        <v>0</v>
      </c>
      <c r="AA10" s="3">
        <f>VLOOKUP($A$9:$A$93,dt!$A$2:$AQ$78,27,FALSE)</f>
        <v>0</v>
      </c>
      <c r="AB10" s="3">
        <f>VLOOKUP($A$9:$A$93,dt!$A$2:$AQ$78,28,FALSE)</f>
        <v>12</v>
      </c>
      <c r="AC10" s="3">
        <f>VLOOKUP($A$9:$A$93,dt!$A$2:$AQ$78,29,FALSE)</f>
        <v>2</v>
      </c>
      <c r="AD10" s="3">
        <f>VLOOKUP($A$9:$A$93,dt!$A$2:$AQ$78,30,FALSE)</f>
        <v>234</v>
      </c>
      <c r="AE10" s="3">
        <f>VLOOKUP($A$9:$A$93,dt!$A$2:$AQ$78,31,FALSE)</f>
        <v>7</v>
      </c>
      <c r="AF10" s="3">
        <f>VLOOKUP($A$9:$A$93,dt!$A$2:$AQ$78,32,FALSE)</f>
        <v>0</v>
      </c>
      <c r="AG10" s="3">
        <f>VLOOKUP($A$9:$A$93,dt!$A$2:$AQ$78,33,FALSE)</f>
        <v>0</v>
      </c>
      <c r="AH10" s="3">
        <f>VLOOKUP($A$9:$A$93,dt!$A$2:$AQ$78,34,FALSE)</f>
        <v>674</v>
      </c>
      <c r="AI10" s="3">
        <f>VLOOKUP($A$9:$A$93,dt!$A$2:$AQ$78,35,FALSE)</f>
        <v>27</v>
      </c>
      <c r="AJ10" s="3">
        <f>VLOOKUP($A$9:$A$93,dt!$A$2:$AQ$78,36,FALSE)</f>
        <v>646</v>
      </c>
      <c r="AK10" s="3">
        <f>VLOOKUP($A$9:$A$93,dt!$A$2:$AQ$78,37,FALSE)</f>
        <v>21</v>
      </c>
      <c r="AL10" s="3">
        <f>VLOOKUP($A$9:$A$93,dt!$A$2:$AQ$78,38,FALSE)</f>
        <v>20</v>
      </c>
      <c r="AM10" s="3">
        <f>VLOOKUP($A$9:$A$93,dt!$A$2:$AQ$78,39,FALSE)</f>
        <v>1</v>
      </c>
      <c r="AN10" s="3">
        <f>VLOOKUP($A$9:$A$93,dt!$A$2:$AQ$78,40,FALSE)</f>
        <v>102</v>
      </c>
      <c r="AO10" s="3">
        <f>VLOOKUP($A$9:$A$93,dt!$A$2:$AQ$78,41,FALSE)</f>
        <v>2</v>
      </c>
      <c r="AP10" s="3">
        <f>VLOOKUP($A$9:$A$93,dt!$A$2:$AQ$78,42,FALSE)</f>
        <v>2738</v>
      </c>
      <c r="AQ10" s="3">
        <f>VLOOKUP($A$9:$A$93,dt!$A$2:$AQ$78,43,FALSE)</f>
        <v>20</v>
      </c>
      <c r="AR10" s="3">
        <f>VLOOKUP($A$9:$A$93,dt!$A$1:$AU$78,44,FALSE)</f>
        <v>102</v>
      </c>
      <c r="AS10" s="3">
        <f>VLOOKUP($A$9:$A$93,dt!$A$1:$AU$78,45,FALSE)</f>
        <v>144</v>
      </c>
    </row>
    <row r="11" spans="1:45" ht="20.45" customHeight="1">
      <c r="A11" s="12" t="s">
        <v>39</v>
      </c>
      <c r="B11" s="3">
        <f>VLOOKUP($A$9:$A$93,dt!$A$2:$AQ$78,2,FALSE)</f>
        <v>48</v>
      </c>
      <c r="C11" s="3">
        <f>VLOOKUP($A$9:$A$93,dt!$A$2:$AQ$78,3,FALSE)</f>
        <v>3</v>
      </c>
      <c r="D11" s="3">
        <f>VLOOKUP($A$9:$A$93,dt!$A$2:$AQ$78,4,FALSE)</f>
        <v>131064</v>
      </c>
      <c r="E11" s="3">
        <f>VLOOKUP($A$9:$A$93,dt!$A$2:$AQ$78,5,FALSE)</f>
        <v>12</v>
      </c>
      <c r="F11" s="3">
        <f>VLOOKUP($A$9:$A$93,dt!$A$2:$AQ$78,6,FALSE)</f>
        <v>131112</v>
      </c>
      <c r="G11" s="3">
        <f>VLOOKUP($A$9:$A$93,dt!$A$2:$AQ$78,7,FALSE)</f>
        <v>15</v>
      </c>
      <c r="H11" s="3">
        <f>VLOOKUP($A$9:$A$93,dt!$A$2:$AQ$78,8,FALSE)</f>
        <v>0</v>
      </c>
      <c r="I11" s="3">
        <f>VLOOKUP($A$9:$A$93,dt!$A$2:$AQ$78,9,FALSE)</f>
        <v>0</v>
      </c>
      <c r="J11" s="3">
        <f>VLOOKUP($A$9:$A$93,dt!$A$2:$AQ$78,10,FALSE)</f>
        <v>0</v>
      </c>
      <c r="K11" s="3">
        <f>VLOOKUP($A$9:$A$93,dt!$A$2:$AQ$78,11,FALSE)</f>
        <v>0</v>
      </c>
      <c r="L11" s="3">
        <f>VLOOKUP($A$9:$A$93,dt!$A$2:$AQ$78,12,FALSE)</f>
        <v>0</v>
      </c>
      <c r="M11" s="3">
        <f>VLOOKUP($A$9:$A$93,dt!$A$2:$AQ$78,13,FALSE)</f>
        <v>0</v>
      </c>
      <c r="N11" s="3">
        <f>VLOOKUP($A$9:$A$93,dt!$A$2:$AQ$78,14,FALSE)</f>
        <v>38</v>
      </c>
      <c r="O11" s="3">
        <f>VLOOKUP($A$9:$A$93,dt!$A$2:$AQ$78,15,FALSE)</f>
        <v>7</v>
      </c>
      <c r="P11" s="3">
        <f>VLOOKUP($A$9:$A$93,dt!$A$2:$AQ$78,16,FALSE)</f>
        <v>2048</v>
      </c>
      <c r="Q11" s="3">
        <f>VLOOKUP($A$9:$A$93,dt!$A$2:$AQ$78,17,FALSE)</f>
        <v>124</v>
      </c>
      <c r="R11" s="3">
        <f>VLOOKUP($A$9:$A$93,dt!$A$2:$AQ$78,18,FALSE)</f>
        <v>48</v>
      </c>
      <c r="S11" s="3">
        <f>VLOOKUP($A$9:$A$93,dt!$A$2:$AQ$78,19,FALSE)</f>
        <v>9</v>
      </c>
      <c r="T11" s="3">
        <f>VLOOKUP($A$9:$A$93,dt!$A$2:$AQ$78,20,FALSE)</f>
        <v>0</v>
      </c>
      <c r="U11" s="3">
        <f>VLOOKUP($A$9:$A$93,dt!$A$2:$AQ$78,21,FALSE)</f>
        <v>0</v>
      </c>
      <c r="V11" s="3">
        <f>VLOOKUP($A$9:$A$93,dt!$A$2:$AQ$78,22,FALSE)</f>
        <v>0</v>
      </c>
      <c r="W11" s="3">
        <f>VLOOKUP($A$9:$A$93,dt!$A$2:$AQ$78,23,FALSE)</f>
        <v>0</v>
      </c>
      <c r="X11" s="3">
        <f>VLOOKUP($A$9:$A$93,dt!$A$2:$AQ$78,24,FALSE)</f>
        <v>3</v>
      </c>
      <c r="Y11" s="3">
        <f>VLOOKUP($A$9:$A$93,dt!$A$2:$AQ$78,25,FALSE)</f>
        <v>1</v>
      </c>
      <c r="Z11" s="3">
        <f>VLOOKUP($A$9:$A$93,dt!$A$2:$AQ$78,26,FALSE)</f>
        <v>0</v>
      </c>
      <c r="AA11" s="3">
        <f>VLOOKUP($A$9:$A$93,dt!$A$2:$AQ$78,27,FALSE)</f>
        <v>0</v>
      </c>
      <c r="AB11" s="3">
        <f>VLOOKUP($A$9:$A$93,dt!$A$2:$AQ$78,28,FALSE)</f>
        <v>32</v>
      </c>
      <c r="AC11" s="3">
        <f>VLOOKUP($A$9:$A$93,dt!$A$2:$AQ$78,29,FALSE)</f>
        <v>6</v>
      </c>
      <c r="AD11" s="3">
        <f>VLOOKUP($A$9:$A$93,dt!$A$2:$AQ$78,30,FALSE)</f>
        <v>64</v>
      </c>
      <c r="AE11" s="3">
        <f>VLOOKUP($A$9:$A$93,dt!$A$2:$AQ$78,31,FALSE)</f>
        <v>4</v>
      </c>
      <c r="AF11" s="3">
        <f>VLOOKUP($A$9:$A$93,dt!$A$2:$AQ$78,32,FALSE)</f>
        <v>0</v>
      </c>
      <c r="AG11" s="3">
        <f>VLOOKUP($A$9:$A$93,dt!$A$2:$AQ$78,33,FALSE)</f>
        <v>0</v>
      </c>
      <c r="AH11" s="3">
        <f>VLOOKUP($A$9:$A$93,dt!$A$2:$AQ$78,34,FALSE)</f>
        <v>4360</v>
      </c>
      <c r="AI11" s="3">
        <f>VLOOKUP($A$9:$A$93,dt!$A$2:$AQ$78,35,FALSE)</f>
        <v>82</v>
      </c>
      <c r="AJ11" s="3">
        <f>VLOOKUP($A$9:$A$93,dt!$A$2:$AQ$78,36,FALSE)</f>
        <v>657</v>
      </c>
      <c r="AK11" s="3">
        <f>VLOOKUP($A$9:$A$93,dt!$A$2:$AQ$78,37,FALSE)</f>
        <v>13</v>
      </c>
      <c r="AL11" s="3">
        <f>VLOOKUP($A$9:$A$93,dt!$A$2:$AQ$78,38,FALSE)</f>
        <v>0</v>
      </c>
      <c r="AM11" s="3">
        <f>VLOOKUP($A$9:$A$93,dt!$A$2:$AQ$78,39,FALSE)</f>
        <v>0</v>
      </c>
      <c r="AN11" s="3">
        <f>VLOOKUP($A$9:$A$93,dt!$A$2:$AQ$78,40,FALSE)</f>
        <v>2956</v>
      </c>
      <c r="AO11" s="3">
        <f>VLOOKUP($A$9:$A$93,dt!$A$2:$AQ$78,41,FALSE)</f>
        <v>19</v>
      </c>
      <c r="AP11" s="3">
        <f>VLOOKUP($A$9:$A$93,dt!$A$2:$AQ$78,42,FALSE)</f>
        <v>7250</v>
      </c>
      <c r="AQ11" s="3">
        <f>VLOOKUP($A$9:$A$93,dt!$A$2:$AQ$78,43,FALSE)</f>
        <v>0</v>
      </c>
      <c r="AR11" s="3">
        <f>VLOOKUP($A$9:$A$93,dt!$A$1:$AU$78,44,FALSE)</f>
        <v>2956</v>
      </c>
      <c r="AS11" s="3">
        <f>VLOOKUP($A$9:$A$93,dt!$A$1:$AU$78,45,FALSE)</f>
        <v>236</v>
      </c>
    </row>
    <row r="12" spans="1:45" ht="20.45" customHeight="1">
      <c r="A12" s="12" t="s">
        <v>40</v>
      </c>
      <c r="B12" s="3">
        <f>VLOOKUP($A$9:$A$93,dt!$A$2:$AQ$78,2,FALSE)</f>
        <v>1483642</v>
      </c>
      <c r="C12" s="3">
        <f>VLOOKUP($A$9:$A$93,dt!$A$2:$AQ$78,3,FALSE)</f>
        <v>45</v>
      </c>
      <c r="D12" s="3">
        <f>VLOOKUP($A$9:$A$93,dt!$A$2:$AQ$78,4,FALSE)</f>
        <v>486620</v>
      </c>
      <c r="E12" s="3">
        <f>VLOOKUP($A$9:$A$93,dt!$A$2:$AQ$78,5,FALSE)</f>
        <v>27</v>
      </c>
      <c r="F12" s="3">
        <f>VLOOKUP($A$9:$A$93,dt!$A$2:$AQ$78,6,FALSE)</f>
        <v>1970262</v>
      </c>
      <c r="G12" s="3">
        <f>VLOOKUP($A$9:$A$93,dt!$A$2:$AQ$78,7,FALSE)</f>
        <v>72</v>
      </c>
      <c r="H12" s="3">
        <f>VLOOKUP($A$9:$A$93,dt!$A$2:$AQ$78,8,FALSE)</f>
        <v>20</v>
      </c>
      <c r="I12" s="3">
        <f>VLOOKUP($A$9:$A$93,dt!$A$2:$AQ$78,9,FALSE)</f>
        <v>2</v>
      </c>
      <c r="J12" s="3">
        <f>VLOOKUP($A$9:$A$93,dt!$A$2:$AQ$78,10,FALSE)</f>
        <v>0</v>
      </c>
      <c r="K12" s="3">
        <f>VLOOKUP($A$9:$A$93,dt!$A$2:$AQ$78,11,FALSE)</f>
        <v>0</v>
      </c>
      <c r="L12" s="3">
        <f>VLOOKUP($A$9:$A$93,dt!$A$2:$AQ$78,12,FALSE)</f>
        <v>69</v>
      </c>
      <c r="M12" s="3">
        <f>VLOOKUP($A$9:$A$93,dt!$A$2:$AQ$78,13,FALSE)</f>
        <v>2</v>
      </c>
      <c r="N12" s="3">
        <f>VLOOKUP($A$9:$A$93,dt!$A$2:$AQ$78,14,FALSE)</f>
        <v>232</v>
      </c>
      <c r="O12" s="3">
        <f>VLOOKUP($A$9:$A$93,dt!$A$2:$AQ$78,15,FALSE)</f>
        <v>41</v>
      </c>
      <c r="P12" s="3">
        <f>VLOOKUP($A$9:$A$93,dt!$A$2:$AQ$78,16,FALSE)</f>
        <v>12668</v>
      </c>
      <c r="Q12" s="3">
        <f>VLOOKUP($A$9:$A$93,dt!$A$2:$AQ$78,17,FALSE)</f>
        <v>272</v>
      </c>
      <c r="R12" s="3">
        <f>VLOOKUP($A$9:$A$93,dt!$A$2:$AQ$78,18,FALSE)</f>
        <v>301</v>
      </c>
      <c r="S12" s="3">
        <f>VLOOKUP($A$9:$A$93,dt!$A$2:$AQ$78,19,FALSE)</f>
        <v>26</v>
      </c>
      <c r="T12" s="3">
        <f>VLOOKUP($A$9:$A$93,dt!$A$2:$AQ$78,20,FALSE)</f>
        <v>0</v>
      </c>
      <c r="U12" s="3">
        <f>VLOOKUP($A$9:$A$93,dt!$A$2:$AQ$78,21,FALSE)</f>
        <v>0</v>
      </c>
      <c r="V12" s="3">
        <f>VLOOKUP($A$9:$A$93,dt!$A$2:$AQ$78,22,FALSE)</f>
        <v>0</v>
      </c>
      <c r="W12" s="3">
        <f>VLOOKUP($A$9:$A$93,dt!$A$2:$AQ$78,23,FALSE)</f>
        <v>0</v>
      </c>
      <c r="X12" s="3">
        <f>VLOOKUP($A$9:$A$93,dt!$A$2:$AQ$78,24,FALSE)</f>
        <v>5</v>
      </c>
      <c r="Y12" s="3">
        <f>VLOOKUP($A$9:$A$93,dt!$A$2:$AQ$78,25,FALSE)</f>
        <v>1</v>
      </c>
      <c r="Z12" s="3">
        <f>VLOOKUP($A$9:$A$93,dt!$A$2:$AQ$78,26,FALSE)</f>
        <v>3</v>
      </c>
      <c r="AA12" s="3">
        <f>VLOOKUP($A$9:$A$93,dt!$A$2:$AQ$78,27,FALSE)</f>
        <v>1</v>
      </c>
      <c r="AB12" s="3">
        <f>VLOOKUP($A$9:$A$93,dt!$A$2:$AQ$78,28,FALSE)</f>
        <v>78</v>
      </c>
      <c r="AC12" s="3">
        <f>VLOOKUP($A$9:$A$93,dt!$A$2:$AQ$78,29,FALSE)</f>
        <v>6</v>
      </c>
      <c r="AD12" s="3">
        <f>VLOOKUP($A$9:$A$93,dt!$A$2:$AQ$78,30,FALSE)</f>
        <v>97</v>
      </c>
      <c r="AE12" s="3">
        <f>VLOOKUP($A$9:$A$93,dt!$A$2:$AQ$78,31,FALSE)</f>
        <v>8</v>
      </c>
      <c r="AF12" s="3">
        <f>VLOOKUP($A$9:$A$93,dt!$A$2:$AQ$78,32,FALSE)</f>
        <v>5</v>
      </c>
      <c r="AG12" s="3">
        <f>VLOOKUP($A$9:$A$93,dt!$A$2:$AQ$78,33,FALSE)</f>
        <v>1</v>
      </c>
      <c r="AH12" s="3">
        <f>VLOOKUP($A$9:$A$93,dt!$A$2:$AQ$78,34,FALSE)</f>
        <v>4204</v>
      </c>
      <c r="AI12" s="3">
        <f>VLOOKUP($A$9:$A$93,dt!$A$2:$AQ$78,35,FALSE)</f>
        <v>159</v>
      </c>
      <c r="AJ12" s="3">
        <f>VLOOKUP($A$9:$A$93,dt!$A$2:$AQ$78,36,FALSE)</f>
        <v>2550</v>
      </c>
      <c r="AK12" s="3">
        <f>VLOOKUP($A$9:$A$93,dt!$A$2:$AQ$78,37,FALSE)</f>
        <v>234</v>
      </c>
      <c r="AL12" s="3">
        <f>VLOOKUP($A$9:$A$93,dt!$A$2:$AQ$78,38,FALSE)</f>
        <v>0</v>
      </c>
      <c r="AM12" s="3">
        <f>VLOOKUP($A$9:$A$93,dt!$A$2:$AQ$78,39,FALSE)</f>
        <v>0</v>
      </c>
      <c r="AN12" s="3">
        <f>VLOOKUP($A$9:$A$93,dt!$A$2:$AQ$78,40,FALSE)</f>
        <v>13159</v>
      </c>
      <c r="AO12" s="3">
        <f>VLOOKUP($A$9:$A$93,dt!$A$2:$AQ$78,41,FALSE)</f>
        <v>27</v>
      </c>
      <c r="AP12" s="3">
        <f>VLOOKUP($A$9:$A$93,dt!$A$2:$AQ$78,42,FALSE)</f>
        <v>20232</v>
      </c>
      <c r="AQ12" s="3">
        <f>VLOOKUP($A$9:$A$93,dt!$A$2:$AQ$78,43,FALSE)</f>
        <v>0</v>
      </c>
      <c r="AR12" s="3">
        <f>VLOOKUP($A$9:$A$93,dt!$A$1:$AU$78,44,FALSE)</f>
        <v>13159</v>
      </c>
      <c r="AS12" s="3">
        <f>VLOOKUP($A$9:$A$93,dt!$A$1:$AU$78,45,FALSE)</f>
        <v>719</v>
      </c>
    </row>
    <row r="13" spans="1:45" ht="20.45" customHeight="1">
      <c r="A13" s="12" t="s">
        <v>41</v>
      </c>
      <c r="B13" s="3">
        <f>VLOOKUP($A$9:$A$93,dt!$A$2:$AQ$78,2,FALSE)</f>
        <v>296502</v>
      </c>
      <c r="C13" s="3">
        <f>VLOOKUP($A$9:$A$93,dt!$A$2:$AQ$78,3,FALSE)</f>
        <v>16</v>
      </c>
      <c r="D13" s="3">
        <f>VLOOKUP($A$9:$A$93,dt!$A$2:$AQ$78,4,FALSE)</f>
        <v>3001720</v>
      </c>
      <c r="E13" s="3">
        <f>VLOOKUP($A$9:$A$93,dt!$A$2:$AQ$78,5,FALSE)</f>
        <v>60</v>
      </c>
      <c r="F13" s="3">
        <f>VLOOKUP($A$9:$A$93,dt!$A$2:$AQ$78,6,FALSE)</f>
        <v>3298222</v>
      </c>
      <c r="G13" s="3">
        <f>VLOOKUP($A$9:$A$93,dt!$A$2:$AQ$78,7,FALSE)</f>
        <v>74</v>
      </c>
      <c r="H13" s="3">
        <f>VLOOKUP($A$9:$A$93,dt!$A$2:$AQ$78,8,FALSE)</f>
        <v>1</v>
      </c>
      <c r="I13" s="3">
        <f>VLOOKUP($A$9:$A$93,dt!$A$2:$AQ$78,9,FALSE)</f>
        <v>1</v>
      </c>
      <c r="J13" s="3">
        <f>VLOOKUP($A$9:$A$93,dt!$A$2:$AQ$78,10,FALSE)</f>
        <v>0</v>
      </c>
      <c r="K13" s="3">
        <f>VLOOKUP($A$9:$A$93,dt!$A$2:$AQ$78,11,FALSE)</f>
        <v>0</v>
      </c>
      <c r="L13" s="3">
        <f>VLOOKUP($A$9:$A$93,dt!$A$2:$AQ$78,12,FALSE)</f>
        <v>0</v>
      </c>
      <c r="M13" s="3">
        <f>VLOOKUP($A$9:$A$93,dt!$A$2:$AQ$78,13,FALSE)</f>
        <v>0</v>
      </c>
      <c r="N13" s="3">
        <f>VLOOKUP($A$9:$A$93,dt!$A$2:$AQ$78,14,FALSE)</f>
        <v>71</v>
      </c>
      <c r="O13" s="3">
        <f>VLOOKUP($A$9:$A$93,dt!$A$2:$AQ$78,15,FALSE)</f>
        <v>18</v>
      </c>
      <c r="P13" s="3">
        <f>VLOOKUP($A$9:$A$93,dt!$A$2:$AQ$78,16,FALSE)</f>
        <v>2415</v>
      </c>
      <c r="Q13" s="3">
        <f>VLOOKUP($A$9:$A$93,dt!$A$2:$AQ$78,17,FALSE)</f>
        <v>208</v>
      </c>
      <c r="R13" s="3">
        <f>VLOOKUP($A$9:$A$93,dt!$A$2:$AQ$78,18,FALSE)</f>
        <v>988</v>
      </c>
      <c r="S13" s="3">
        <f>VLOOKUP($A$9:$A$93,dt!$A$2:$AQ$78,19,FALSE)</f>
        <v>13</v>
      </c>
      <c r="T13" s="3">
        <f>VLOOKUP($A$9:$A$93,dt!$A$2:$AQ$78,20,FALSE)</f>
        <v>0</v>
      </c>
      <c r="U13" s="3">
        <f>VLOOKUP($A$9:$A$93,dt!$A$2:$AQ$78,21,FALSE)</f>
        <v>0</v>
      </c>
      <c r="V13" s="3">
        <f>VLOOKUP($A$9:$A$93,dt!$A$2:$AQ$78,22,FALSE)</f>
        <v>0</v>
      </c>
      <c r="W13" s="3">
        <f>VLOOKUP($A$9:$A$93,dt!$A$2:$AQ$78,23,FALSE)</f>
        <v>0</v>
      </c>
      <c r="X13" s="3">
        <f>VLOOKUP($A$9:$A$93,dt!$A$2:$AQ$78,24,FALSE)</f>
        <v>0</v>
      </c>
      <c r="Y13" s="3">
        <f>VLOOKUP($A$9:$A$93,dt!$A$2:$AQ$78,25,FALSE)</f>
        <v>0</v>
      </c>
      <c r="Z13" s="3">
        <f>VLOOKUP($A$9:$A$93,dt!$A$2:$AQ$78,26,FALSE)</f>
        <v>0</v>
      </c>
      <c r="AA13" s="3">
        <f>VLOOKUP($A$9:$A$93,dt!$A$2:$AQ$78,27,FALSE)</f>
        <v>0</v>
      </c>
      <c r="AB13" s="3">
        <f>VLOOKUP($A$9:$A$93,dt!$A$2:$AQ$78,28,FALSE)</f>
        <v>15</v>
      </c>
      <c r="AC13" s="3">
        <f>VLOOKUP($A$9:$A$93,dt!$A$2:$AQ$78,29,FALSE)</f>
        <v>4</v>
      </c>
      <c r="AD13" s="3">
        <f>VLOOKUP($A$9:$A$93,dt!$A$2:$AQ$78,30,FALSE)</f>
        <v>150</v>
      </c>
      <c r="AE13" s="3">
        <f>VLOOKUP($A$9:$A$93,dt!$A$2:$AQ$78,31,FALSE)</f>
        <v>8</v>
      </c>
      <c r="AF13" s="3">
        <f>VLOOKUP($A$9:$A$93,dt!$A$2:$AQ$78,32,FALSE)</f>
        <v>0</v>
      </c>
      <c r="AG13" s="3">
        <f>VLOOKUP($A$9:$A$93,dt!$A$2:$AQ$78,33,FALSE)</f>
        <v>0</v>
      </c>
      <c r="AH13" s="3">
        <f>VLOOKUP($A$9:$A$93,dt!$A$2:$AQ$78,34,FALSE)</f>
        <v>2845</v>
      </c>
      <c r="AI13" s="3">
        <f>VLOOKUP($A$9:$A$93,dt!$A$2:$AQ$78,35,FALSE)</f>
        <v>639</v>
      </c>
      <c r="AJ13" s="3">
        <f>VLOOKUP($A$9:$A$93,dt!$A$2:$AQ$78,36,FALSE)</f>
        <v>3190</v>
      </c>
      <c r="AK13" s="3">
        <f>VLOOKUP($A$9:$A$93,dt!$A$2:$AQ$78,37,FALSE)</f>
        <v>1490</v>
      </c>
      <c r="AL13" s="3">
        <f>VLOOKUP($A$9:$A$93,dt!$A$2:$AQ$78,38,FALSE)</f>
        <v>0</v>
      </c>
      <c r="AM13" s="3">
        <f>VLOOKUP($A$9:$A$93,dt!$A$2:$AQ$78,39,FALSE)</f>
        <v>0</v>
      </c>
      <c r="AN13" s="3">
        <f>VLOOKUP($A$9:$A$93,dt!$A$2:$AQ$78,40,FALSE)</f>
        <v>3105</v>
      </c>
      <c r="AO13" s="3">
        <f>VLOOKUP($A$9:$A$93,dt!$A$2:$AQ$78,41,FALSE)</f>
        <v>10</v>
      </c>
      <c r="AP13" s="3">
        <f>VLOOKUP($A$9:$A$93,dt!$A$2:$AQ$78,42,FALSE)</f>
        <v>9675</v>
      </c>
      <c r="AQ13" s="3">
        <f>VLOOKUP($A$9:$A$93,dt!$A$2:$AQ$78,43,FALSE)</f>
        <v>0</v>
      </c>
      <c r="AR13" s="3">
        <f>VLOOKUP($A$9:$A$93,dt!$A$1:$AU$78,44,FALSE)</f>
        <v>3105</v>
      </c>
      <c r="AS13" s="3">
        <f>VLOOKUP($A$9:$A$93,dt!$A$1:$AU$78,45,FALSE)</f>
        <v>1909</v>
      </c>
    </row>
    <row r="14" spans="1:45" ht="20.45" customHeight="1">
      <c r="A14" s="12" t="s">
        <v>42</v>
      </c>
      <c r="B14" s="3">
        <f>VLOOKUP($A$9:$A$93,dt!$A$2:$AQ$78,2,FALSE)</f>
        <v>20036</v>
      </c>
      <c r="C14" s="3">
        <f>VLOOKUP($A$9:$A$93,dt!$A$2:$AQ$78,3,FALSE)</f>
        <v>6</v>
      </c>
      <c r="D14" s="3">
        <f>VLOOKUP($A$9:$A$93,dt!$A$2:$AQ$78,4,FALSE)</f>
        <v>739271</v>
      </c>
      <c r="E14" s="3">
        <f>VLOOKUP($A$9:$A$93,dt!$A$2:$AQ$78,5,FALSE)</f>
        <v>31</v>
      </c>
      <c r="F14" s="3">
        <f>VLOOKUP($A$9:$A$93,dt!$A$2:$AQ$78,6,FALSE)</f>
        <v>759307</v>
      </c>
      <c r="G14" s="3">
        <f>VLOOKUP($A$9:$A$93,dt!$A$2:$AQ$78,7,FALSE)</f>
        <v>35</v>
      </c>
      <c r="H14" s="3">
        <f>VLOOKUP($A$9:$A$93,dt!$A$2:$AQ$78,8,FALSE)</f>
        <v>12</v>
      </c>
      <c r="I14" s="3">
        <f>VLOOKUP($A$9:$A$93,dt!$A$2:$AQ$78,9,FALSE)</f>
        <v>1</v>
      </c>
      <c r="J14" s="3">
        <f>VLOOKUP($A$9:$A$93,dt!$A$2:$AQ$78,10,FALSE)</f>
        <v>0</v>
      </c>
      <c r="K14" s="3">
        <f>VLOOKUP($A$9:$A$93,dt!$A$2:$AQ$78,11,FALSE)</f>
        <v>0</v>
      </c>
      <c r="L14" s="3">
        <f>VLOOKUP($A$9:$A$93,dt!$A$2:$AQ$78,12,FALSE)</f>
        <v>0</v>
      </c>
      <c r="M14" s="3">
        <f>VLOOKUP($A$9:$A$93,dt!$A$2:$AQ$78,13,FALSE)</f>
        <v>0</v>
      </c>
      <c r="N14" s="3">
        <f>VLOOKUP($A$9:$A$93,dt!$A$2:$AQ$78,14,FALSE)</f>
        <v>128</v>
      </c>
      <c r="O14" s="3">
        <f>VLOOKUP($A$9:$A$93,dt!$A$2:$AQ$78,15,FALSE)</f>
        <v>39</v>
      </c>
      <c r="P14" s="3">
        <f>VLOOKUP($A$9:$A$93,dt!$A$2:$AQ$78,16,FALSE)</f>
        <v>2250</v>
      </c>
      <c r="Q14" s="3">
        <f>VLOOKUP($A$9:$A$93,dt!$A$2:$AQ$78,17,FALSE)</f>
        <v>333</v>
      </c>
      <c r="R14" s="3">
        <f>VLOOKUP($A$9:$A$93,dt!$A$2:$AQ$78,18,FALSE)</f>
        <v>1120</v>
      </c>
      <c r="S14" s="3">
        <f>VLOOKUP($A$9:$A$93,dt!$A$2:$AQ$78,19,FALSE)</f>
        <v>81</v>
      </c>
      <c r="T14" s="3">
        <f>VLOOKUP($A$9:$A$93,dt!$A$2:$AQ$78,20,FALSE)</f>
        <v>8</v>
      </c>
      <c r="U14" s="3">
        <f>VLOOKUP($A$9:$A$93,dt!$A$2:$AQ$78,21,FALSE)</f>
        <v>2</v>
      </c>
      <c r="V14" s="3">
        <f>VLOOKUP($A$9:$A$93,dt!$A$2:$AQ$78,22,FALSE)</f>
        <v>6</v>
      </c>
      <c r="W14" s="3">
        <f>VLOOKUP($A$9:$A$93,dt!$A$2:$AQ$78,23,FALSE)</f>
        <v>1</v>
      </c>
      <c r="X14" s="3">
        <f>VLOOKUP($A$9:$A$93,dt!$A$2:$AQ$78,24,FALSE)</f>
        <v>185</v>
      </c>
      <c r="Y14" s="3">
        <f>VLOOKUP($A$9:$A$93,dt!$A$2:$AQ$78,25,FALSE)</f>
        <v>7</v>
      </c>
      <c r="Z14" s="3">
        <f>VLOOKUP($A$9:$A$93,dt!$A$2:$AQ$78,26,FALSE)</f>
        <v>0</v>
      </c>
      <c r="AA14" s="3">
        <f>VLOOKUP($A$9:$A$93,dt!$A$2:$AQ$78,27,FALSE)</f>
        <v>0</v>
      </c>
      <c r="AB14" s="3">
        <f>VLOOKUP($A$9:$A$93,dt!$A$2:$AQ$78,28,FALSE)</f>
        <v>134</v>
      </c>
      <c r="AC14" s="3">
        <f>VLOOKUP($A$9:$A$93,dt!$A$2:$AQ$78,29,FALSE)</f>
        <v>22</v>
      </c>
      <c r="AD14" s="3">
        <f>VLOOKUP($A$9:$A$93,dt!$A$2:$AQ$78,30,FALSE)</f>
        <v>120</v>
      </c>
      <c r="AE14" s="3">
        <f>VLOOKUP($A$9:$A$93,dt!$A$2:$AQ$78,31,FALSE)</f>
        <v>19</v>
      </c>
      <c r="AF14" s="3">
        <f>VLOOKUP($A$9:$A$93,dt!$A$2:$AQ$78,32,FALSE)</f>
        <v>0</v>
      </c>
      <c r="AG14" s="3">
        <f>VLOOKUP($A$9:$A$93,dt!$A$2:$AQ$78,33,FALSE)</f>
        <v>0</v>
      </c>
      <c r="AH14" s="3">
        <f>VLOOKUP($A$9:$A$93,dt!$A$2:$AQ$78,34,FALSE)</f>
        <v>5606</v>
      </c>
      <c r="AI14" s="3">
        <f>VLOOKUP($A$9:$A$93,dt!$A$2:$AQ$78,35,FALSE)</f>
        <v>247</v>
      </c>
      <c r="AJ14" s="3">
        <f>VLOOKUP($A$9:$A$93,dt!$A$2:$AQ$78,36,FALSE)</f>
        <v>1008</v>
      </c>
      <c r="AK14" s="3">
        <f>VLOOKUP($A$9:$A$93,dt!$A$2:$AQ$78,37,FALSE)</f>
        <v>94</v>
      </c>
      <c r="AL14" s="3">
        <f>VLOOKUP($A$9:$A$93,dt!$A$2:$AQ$78,38,FALSE)</f>
        <v>0</v>
      </c>
      <c r="AM14" s="3">
        <f>VLOOKUP($A$9:$A$93,dt!$A$2:$AQ$78,39,FALSE)</f>
        <v>0</v>
      </c>
      <c r="AN14" s="3">
        <f>VLOOKUP($A$9:$A$93,dt!$A$2:$AQ$78,40,FALSE)</f>
        <v>20192</v>
      </c>
      <c r="AO14" s="3">
        <f>VLOOKUP($A$9:$A$93,dt!$A$2:$AQ$78,41,FALSE)</f>
        <v>91</v>
      </c>
      <c r="AP14" s="3">
        <f>VLOOKUP($A$9:$A$93,dt!$A$2:$AQ$78,42,FALSE)</f>
        <v>10577</v>
      </c>
      <c r="AQ14" s="3">
        <f>VLOOKUP($A$9:$A$93,dt!$A$2:$AQ$78,43,FALSE)</f>
        <v>0</v>
      </c>
      <c r="AR14" s="3">
        <f>VLOOKUP($A$9:$A$93,dt!$A$1:$AU$78,44,FALSE)</f>
        <v>20192</v>
      </c>
      <c r="AS14" s="3">
        <f>VLOOKUP($A$9:$A$93,dt!$A$1:$AU$78,45,FALSE)</f>
        <v>848</v>
      </c>
    </row>
    <row r="15" spans="1:45" ht="20.45" customHeight="1">
      <c r="A15" s="12" t="s">
        <v>43</v>
      </c>
      <c r="B15" s="3">
        <f>VLOOKUP($A$9:$A$93,dt!$A$2:$AQ$78,2,FALSE)</f>
        <v>0</v>
      </c>
      <c r="C15" s="3">
        <f>VLOOKUP($A$9:$A$93,dt!$A$2:$AQ$78,3,FALSE)</f>
        <v>0</v>
      </c>
      <c r="D15" s="3">
        <f>VLOOKUP($A$9:$A$93,dt!$A$2:$AQ$78,4,FALSE)</f>
        <v>45253</v>
      </c>
      <c r="E15" s="3">
        <f>VLOOKUP($A$9:$A$93,dt!$A$2:$AQ$78,5,FALSE)</f>
        <v>4</v>
      </c>
      <c r="F15" s="3">
        <f>VLOOKUP($A$9:$A$93,dt!$A$2:$AQ$78,6,FALSE)</f>
        <v>45253</v>
      </c>
      <c r="G15" s="3">
        <f>VLOOKUP($A$9:$A$93,dt!$A$2:$AQ$78,7,FALSE)</f>
        <v>4</v>
      </c>
      <c r="H15" s="3">
        <f>VLOOKUP($A$9:$A$93,dt!$A$2:$AQ$78,8,FALSE)</f>
        <v>0</v>
      </c>
      <c r="I15" s="3">
        <f>VLOOKUP($A$9:$A$93,dt!$A$2:$AQ$78,9,FALSE)</f>
        <v>0</v>
      </c>
      <c r="J15" s="3">
        <f>VLOOKUP($A$9:$A$93,dt!$A$2:$AQ$78,10,FALSE)</f>
        <v>0</v>
      </c>
      <c r="K15" s="3">
        <f>VLOOKUP($A$9:$A$93,dt!$A$2:$AQ$78,11,FALSE)</f>
        <v>0</v>
      </c>
      <c r="L15" s="3">
        <f>VLOOKUP($A$9:$A$93,dt!$A$2:$AQ$78,12,FALSE)</f>
        <v>0</v>
      </c>
      <c r="M15" s="3">
        <f>VLOOKUP($A$9:$A$93,dt!$A$2:$AQ$78,13,FALSE)</f>
        <v>0</v>
      </c>
      <c r="N15" s="3">
        <f>VLOOKUP($A$9:$A$93,dt!$A$2:$AQ$78,14,FALSE)</f>
        <v>10</v>
      </c>
      <c r="O15" s="3">
        <f>VLOOKUP($A$9:$A$93,dt!$A$2:$AQ$78,15,FALSE)</f>
        <v>3</v>
      </c>
      <c r="P15" s="3">
        <f>VLOOKUP($A$9:$A$93,dt!$A$2:$AQ$78,16,FALSE)</f>
        <v>698</v>
      </c>
      <c r="Q15" s="3">
        <f>VLOOKUP($A$9:$A$93,dt!$A$2:$AQ$78,17,FALSE)</f>
        <v>100</v>
      </c>
      <c r="R15" s="3">
        <f>VLOOKUP($A$9:$A$93,dt!$A$2:$AQ$78,18,FALSE)</f>
        <v>99</v>
      </c>
      <c r="S15" s="3">
        <f>VLOOKUP($A$9:$A$93,dt!$A$2:$AQ$78,19,FALSE)</f>
        <v>12</v>
      </c>
      <c r="T15" s="3">
        <f>VLOOKUP($A$9:$A$93,dt!$A$2:$AQ$78,20,FALSE)</f>
        <v>1</v>
      </c>
      <c r="U15" s="3">
        <f>VLOOKUP($A$9:$A$93,dt!$A$2:$AQ$78,21,FALSE)</f>
        <v>1</v>
      </c>
      <c r="V15" s="3">
        <f>VLOOKUP($A$9:$A$93,dt!$A$2:$AQ$78,22,FALSE)</f>
        <v>0</v>
      </c>
      <c r="W15" s="3">
        <f>VLOOKUP($A$9:$A$93,dt!$A$2:$AQ$78,23,FALSE)</f>
        <v>0</v>
      </c>
      <c r="X15" s="3">
        <f>VLOOKUP($A$9:$A$93,dt!$A$2:$AQ$78,24,FALSE)</f>
        <v>0</v>
      </c>
      <c r="Y15" s="3">
        <f>VLOOKUP($A$9:$A$93,dt!$A$2:$AQ$78,25,FALSE)</f>
        <v>0</v>
      </c>
      <c r="Z15" s="3">
        <f>VLOOKUP($A$9:$A$93,dt!$A$2:$AQ$78,26,FALSE)</f>
        <v>0</v>
      </c>
      <c r="AA15" s="3">
        <f>VLOOKUP($A$9:$A$93,dt!$A$2:$AQ$78,27,FALSE)</f>
        <v>0</v>
      </c>
      <c r="AB15" s="3">
        <f>VLOOKUP($A$9:$A$93,dt!$A$2:$AQ$78,28,FALSE)</f>
        <v>7</v>
      </c>
      <c r="AC15" s="3">
        <f>VLOOKUP($A$9:$A$93,dt!$A$2:$AQ$78,29,FALSE)</f>
        <v>3</v>
      </c>
      <c r="AD15" s="3">
        <f>VLOOKUP($A$9:$A$93,dt!$A$2:$AQ$78,30,FALSE)</f>
        <v>0</v>
      </c>
      <c r="AE15" s="3">
        <f>VLOOKUP($A$9:$A$93,dt!$A$2:$AQ$78,31,FALSE)</f>
        <v>0</v>
      </c>
      <c r="AF15" s="3">
        <f>VLOOKUP($A$9:$A$93,dt!$A$2:$AQ$78,32,FALSE)</f>
        <v>0</v>
      </c>
      <c r="AG15" s="3">
        <f>VLOOKUP($A$9:$A$93,dt!$A$2:$AQ$78,33,FALSE)</f>
        <v>0</v>
      </c>
      <c r="AH15" s="3">
        <f>VLOOKUP($A$9:$A$93,dt!$A$2:$AQ$78,34,FALSE)</f>
        <v>2233</v>
      </c>
      <c r="AI15" s="3">
        <f>VLOOKUP($A$9:$A$93,dt!$A$2:$AQ$78,35,FALSE)</f>
        <v>83</v>
      </c>
      <c r="AJ15" s="3">
        <f>VLOOKUP($A$9:$A$93,dt!$A$2:$AQ$78,36,FALSE)</f>
        <v>310</v>
      </c>
      <c r="AK15" s="3">
        <f>VLOOKUP($A$9:$A$93,dt!$A$2:$AQ$78,37,FALSE)</f>
        <v>20</v>
      </c>
      <c r="AL15" s="3">
        <f>VLOOKUP($A$9:$A$93,dt!$A$2:$AQ$78,38,FALSE)</f>
        <v>0</v>
      </c>
      <c r="AM15" s="3">
        <f>VLOOKUP($A$9:$A$93,dt!$A$2:$AQ$78,39,FALSE)</f>
        <v>0</v>
      </c>
      <c r="AN15" s="3">
        <f>VLOOKUP($A$9:$A$93,dt!$A$2:$AQ$78,40,FALSE)</f>
        <v>140</v>
      </c>
      <c r="AO15" s="3">
        <f>VLOOKUP($A$9:$A$93,dt!$A$2:$AQ$78,41,FALSE)</f>
        <v>2</v>
      </c>
      <c r="AP15" s="3">
        <f>VLOOKUP($A$9:$A$93,dt!$A$2:$AQ$78,42,FALSE)</f>
        <v>3358</v>
      </c>
      <c r="AQ15" s="3">
        <f>VLOOKUP($A$9:$A$93,dt!$A$2:$AQ$78,43,FALSE)</f>
        <v>0</v>
      </c>
      <c r="AR15" s="3">
        <f>VLOOKUP($A$9:$A$93,dt!$A$1:$AU$78,44,FALSE)</f>
        <v>140</v>
      </c>
      <c r="AS15" s="3">
        <f>VLOOKUP($A$9:$A$93,dt!$A$1:$AU$78,45,FALSE)</f>
        <v>199</v>
      </c>
    </row>
    <row r="16" spans="1:45" ht="20.45" customHeight="1">
      <c r="A16" s="12" t="s">
        <v>44</v>
      </c>
      <c r="B16" s="3">
        <f>VLOOKUP($A$9:$A$93,dt!$A$2:$AQ$78,2,FALSE)</f>
        <v>3010</v>
      </c>
      <c r="C16" s="3">
        <f>VLOOKUP($A$9:$A$93,dt!$A$2:$AQ$78,3,FALSE)</f>
        <v>3</v>
      </c>
      <c r="D16" s="3">
        <f>VLOOKUP($A$9:$A$93,dt!$A$2:$AQ$78,4,FALSE)</f>
        <v>87808</v>
      </c>
      <c r="E16" s="3">
        <f>VLOOKUP($A$9:$A$93,dt!$A$2:$AQ$78,5,FALSE)</f>
        <v>19</v>
      </c>
      <c r="F16" s="3">
        <f>VLOOKUP($A$9:$A$93,dt!$A$2:$AQ$78,6,FALSE)</f>
        <v>90818</v>
      </c>
      <c r="G16" s="3">
        <f>VLOOKUP($A$9:$A$93,dt!$A$2:$AQ$78,7,FALSE)</f>
        <v>20</v>
      </c>
      <c r="H16" s="3">
        <f>VLOOKUP($A$9:$A$93,dt!$A$2:$AQ$78,8,FALSE)</f>
        <v>0</v>
      </c>
      <c r="I16" s="3">
        <f>VLOOKUP($A$9:$A$93,dt!$A$2:$AQ$78,9,FALSE)</f>
        <v>0</v>
      </c>
      <c r="J16" s="3">
        <f>VLOOKUP($A$9:$A$93,dt!$A$2:$AQ$78,10,FALSE)</f>
        <v>0</v>
      </c>
      <c r="K16" s="3">
        <f>VLOOKUP($A$9:$A$93,dt!$A$2:$AQ$78,11,FALSE)</f>
        <v>0</v>
      </c>
      <c r="L16" s="3">
        <f>VLOOKUP($A$9:$A$93,dt!$A$2:$AQ$78,12,FALSE)</f>
        <v>0</v>
      </c>
      <c r="M16" s="3">
        <f>VLOOKUP($A$9:$A$93,dt!$A$2:$AQ$78,13,FALSE)</f>
        <v>0</v>
      </c>
      <c r="N16" s="3">
        <f>VLOOKUP($A$9:$A$93,dt!$A$2:$AQ$78,14,FALSE)</f>
        <v>28</v>
      </c>
      <c r="O16" s="3">
        <f>VLOOKUP($A$9:$A$93,dt!$A$2:$AQ$78,15,FALSE)</f>
        <v>9</v>
      </c>
      <c r="P16" s="3">
        <f>VLOOKUP($A$9:$A$93,dt!$A$2:$AQ$78,16,FALSE)</f>
        <v>1002</v>
      </c>
      <c r="Q16" s="3">
        <f>VLOOKUP($A$9:$A$93,dt!$A$2:$AQ$78,17,FALSE)</f>
        <v>173</v>
      </c>
      <c r="R16" s="3">
        <f>VLOOKUP($A$9:$A$93,dt!$A$2:$AQ$78,18,FALSE)</f>
        <v>504</v>
      </c>
      <c r="S16" s="3">
        <f>VLOOKUP($A$9:$A$93,dt!$A$2:$AQ$78,19,FALSE)</f>
        <v>43</v>
      </c>
      <c r="T16" s="3">
        <f>VLOOKUP($A$9:$A$93,dt!$A$2:$AQ$78,20,FALSE)</f>
        <v>0</v>
      </c>
      <c r="U16" s="3">
        <f>VLOOKUP($A$9:$A$93,dt!$A$2:$AQ$78,21,FALSE)</f>
        <v>0</v>
      </c>
      <c r="V16" s="3">
        <f>VLOOKUP($A$9:$A$93,dt!$A$2:$AQ$78,22,FALSE)</f>
        <v>0</v>
      </c>
      <c r="W16" s="3">
        <f>VLOOKUP($A$9:$A$93,dt!$A$2:$AQ$78,23,FALSE)</f>
        <v>0</v>
      </c>
      <c r="X16" s="3">
        <f>VLOOKUP($A$9:$A$93,dt!$A$2:$AQ$78,24,FALSE)</f>
        <v>45</v>
      </c>
      <c r="Y16" s="3">
        <f>VLOOKUP($A$9:$A$93,dt!$A$2:$AQ$78,25,FALSE)</f>
        <v>3</v>
      </c>
      <c r="Z16" s="3">
        <f>VLOOKUP($A$9:$A$93,dt!$A$2:$AQ$78,26,FALSE)</f>
        <v>0</v>
      </c>
      <c r="AA16" s="3">
        <f>VLOOKUP($A$9:$A$93,dt!$A$2:$AQ$78,27,FALSE)</f>
        <v>0</v>
      </c>
      <c r="AB16" s="3">
        <f>VLOOKUP($A$9:$A$93,dt!$A$2:$AQ$78,28,FALSE)</f>
        <v>83</v>
      </c>
      <c r="AC16" s="3">
        <f>VLOOKUP($A$9:$A$93,dt!$A$2:$AQ$78,29,FALSE)</f>
        <v>13</v>
      </c>
      <c r="AD16" s="3">
        <f>VLOOKUP($A$9:$A$93,dt!$A$2:$AQ$78,30,FALSE)</f>
        <v>280</v>
      </c>
      <c r="AE16" s="3">
        <f>VLOOKUP($A$9:$A$93,dt!$A$2:$AQ$78,31,FALSE)</f>
        <v>21</v>
      </c>
      <c r="AF16" s="3">
        <f>VLOOKUP($A$9:$A$93,dt!$A$2:$AQ$78,32,FALSE)</f>
        <v>0</v>
      </c>
      <c r="AG16" s="3">
        <f>VLOOKUP($A$9:$A$93,dt!$A$2:$AQ$78,33,FALSE)</f>
        <v>0</v>
      </c>
      <c r="AH16" s="3">
        <f>VLOOKUP($A$9:$A$93,dt!$A$2:$AQ$78,34,FALSE)</f>
        <v>2750</v>
      </c>
      <c r="AI16" s="3">
        <f>VLOOKUP($A$9:$A$93,dt!$A$2:$AQ$78,35,FALSE)</f>
        <v>148</v>
      </c>
      <c r="AJ16" s="3">
        <f>VLOOKUP($A$9:$A$93,dt!$A$2:$AQ$78,36,FALSE)</f>
        <v>3954</v>
      </c>
      <c r="AK16" s="3">
        <f>VLOOKUP($A$9:$A$93,dt!$A$2:$AQ$78,37,FALSE)</f>
        <v>237</v>
      </c>
      <c r="AL16" s="3">
        <f>VLOOKUP($A$9:$A$93,dt!$A$2:$AQ$78,38,FALSE)</f>
        <v>0</v>
      </c>
      <c r="AM16" s="3">
        <f>VLOOKUP($A$9:$A$93,dt!$A$2:$AQ$78,39,FALSE)</f>
        <v>0</v>
      </c>
      <c r="AN16" s="3">
        <f>VLOOKUP($A$9:$A$93,dt!$A$2:$AQ$78,40,FALSE)</f>
        <v>7328</v>
      </c>
      <c r="AO16" s="3">
        <f>VLOOKUP($A$9:$A$93,dt!$A$2:$AQ$78,41,FALSE)</f>
        <v>26</v>
      </c>
      <c r="AP16" s="3">
        <f>VLOOKUP($A$9:$A$93,dt!$A$2:$AQ$78,42,FALSE)</f>
        <v>8646</v>
      </c>
      <c r="AQ16" s="3">
        <f>VLOOKUP($A$9:$A$93,dt!$A$2:$AQ$78,43,FALSE)</f>
        <v>0</v>
      </c>
      <c r="AR16" s="3">
        <f>VLOOKUP($A$9:$A$93,dt!$A$1:$AU$78,44,FALSE)</f>
        <v>7328</v>
      </c>
      <c r="AS16" s="3">
        <f>VLOOKUP($A$9:$A$93,dt!$A$1:$AU$78,45,FALSE)</f>
        <v>609</v>
      </c>
    </row>
    <row r="17" spans="1:45" ht="20.45" customHeight="1">
      <c r="A17" s="12" t="s">
        <v>45</v>
      </c>
      <c r="B17" s="3">
        <f>VLOOKUP($A$9:$A$93,dt!$A$2:$AQ$78,2,FALSE)</f>
        <v>1500</v>
      </c>
      <c r="C17" s="3">
        <f>VLOOKUP($A$9:$A$93,dt!$A$2:$AQ$78,3,FALSE)</f>
        <v>1</v>
      </c>
      <c r="D17" s="3">
        <f>VLOOKUP($A$9:$A$93,dt!$A$2:$AQ$78,4,FALSE)</f>
        <v>9400</v>
      </c>
      <c r="E17" s="3">
        <f>VLOOKUP($A$9:$A$93,dt!$A$2:$AQ$78,5,FALSE)</f>
        <v>7</v>
      </c>
      <c r="F17" s="3">
        <f>VLOOKUP($A$9:$A$93,dt!$A$2:$AQ$78,6,FALSE)</f>
        <v>10900</v>
      </c>
      <c r="G17" s="3">
        <f>VLOOKUP($A$9:$A$93,dt!$A$2:$AQ$78,7,FALSE)</f>
        <v>7</v>
      </c>
      <c r="H17" s="3">
        <f>VLOOKUP($A$9:$A$93,dt!$A$2:$AQ$78,8,FALSE)</f>
        <v>13</v>
      </c>
      <c r="I17" s="3">
        <f>VLOOKUP($A$9:$A$93,dt!$A$2:$AQ$78,9,FALSE)</f>
        <v>2</v>
      </c>
      <c r="J17" s="3">
        <f>VLOOKUP($A$9:$A$93,dt!$A$2:$AQ$78,10,FALSE)</f>
        <v>7</v>
      </c>
      <c r="K17" s="3">
        <f>VLOOKUP($A$9:$A$93,dt!$A$2:$AQ$78,11,FALSE)</f>
        <v>2</v>
      </c>
      <c r="L17" s="3">
        <f>VLOOKUP($A$9:$A$93,dt!$A$2:$AQ$78,12,FALSE)</f>
        <v>0</v>
      </c>
      <c r="M17" s="3">
        <f>VLOOKUP($A$9:$A$93,dt!$A$2:$AQ$78,13,FALSE)</f>
        <v>0</v>
      </c>
      <c r="N17" s="3">
        <f>VLOOKUP($A$9:$A$93,dt!$A$2:$AQ$78,14,FALSE)</f>
        <v>241</v>
      </c>
      <c r="O17" s="3">
        <f>VLOOKUP($A$9:$A$93,dt!$A$2:$AQ$78,15,FALSE)</f>
        <v>44</v>
      </c>
      <c r="P17" s="3">
        <f>VLOOKUP($A$9:$A$93,dt!$A$2:$AQ$78,16,FALSE)</f>
        <v>2941</v>
      </c>
      <c r="Q17" s="3">
        <f>VLOOKUP($A$9:$A$93,dt!$A$2:$AQ$78,17,FALSE)</f>
        <v>144</v>
      </c>
      <c r="R17" s="3">
        <f>VLOOKUP($A$9:$A$93,dt!$A$2:$AQ$78,18,FALSE)</f>
        <v>1434</v>
      </c>
      <c r="S17" s="3">
        <f>VLOOKUP($A$9:$A$93,dt!$A$2:$AQ$78,19,FALSE)</f>
        <v>42</v>
      </c>
      <c r="T17" s="3">
        <f>VLOOKUP($A$9:$A$93,dt!$A$2:$AQ$78,20,FALSE)</f>
        <v>2</v>
      </c>
      <c r="U17" s="3">
        <f>VLOOKUP($A$9:$A$93,dt!$A$2:$AQ$78,21,FALSE)</f>
        <v>1</v>
      </c>
      <c r="V17" s="3">
        <f>VLOOKUP($A$9:$A$93,dt!$A$2:$AQ$78,22,FALSE)</f>
        <v>4</v>
      </c>
      <c r="W17" s="3">
        <f>VLOOKUP($A$9:$A$93,dt!$A$2:$AQ$78,23,FALSE)</f>
        <v>1</v>
      </c>
      <c r="X17" s="3">
        <f>VLOOKUP($A$9:$A$93,dt!$A$2:$AQ$78,24,FALSE)</f>
        <v>544</v>
      </c>
      <c r="Y17" s="3">
        <f>VLOOKUP($A$9:$A$93,dt!$A$2:$AQ$78,25,FALSE)</f>
        <v>4</v>
      </c>
      <c r="Z17" s="3">
        <f>VLOOKUP($A$9:$A$93,dt!$A$2:$AQ$78,26,FALSE)</f>
        <v>0</v>
      </c>
      <c r="AA17" s="3">
        <f>VLOOKUP($A$9:$A$93,dt!$A$2:$AQ$78,27,FALSE)</f>
        <v>0</v>
      </c>
      <c r="AB17" s="3">
        <f>VLOOKUP($A$9:$A$93,dt!$A$2:$AQ$78,28,FALSE)</f>
        <v>200</v>
      </c>
      <c r="AC17" s="3">
        <f>VLOOKUP($A$9:$A$93,dt!$A$2:$AQ$78,29,FALSE)</f>
        <v>17</v>
      </c>
      <c r="AD17" s="3">
        <f>VLOOKUP($A$9:$A$93,dt!$A$2:$AQ$78,30,FALSE)</f>
        <v>76</v>
      </c>
      <c r="AE17" s="3">
        <f>VLOOKUP($A$9:$A$93,dt!$A$2:$AQ$78,31,FALSE)</f>
        <v>9</v>
      </c>
      <c r="AF17" s="3">
        <f>VLOOKUP($A$9:$A$93,dt!$A$2:$AQ$78,32,FALSE)</f>
        <v>0</v>
      </c>
      <c r="AG17" s="3">
        <f>VLOOKUP($A$9:$A$93,dt!$A$2:$AQ$78,33,FALSE)</f>
        <v>0</v>
      </c>
      <c r="AH17" s="3">
        <f>VLOOKUP($A$9:$A$93,dt!$A$2:$AQ$78,34,FALSE)</f>
        <v>1492</v>
      </c>
      <c r="AI17" s="3">
        <f>VLOOKUP($A$9:$A$93,dt!$A$2:$AQ$78,35,FALSE)</f>
        <v>40</v>
      </c>
      <c r="AJ17" s="3">
        <f>VLOOKUP($A$9:$A$93,dt!$A$2:$AQ$78,36,FALSE)</f>
        <v>1013</v>
      </c>
      <c r="AK17" s="3">
        <f>VLOOKUP($A$9:$A$93,dt!$A$2:$AQ$78,37,FALSE)</f>
        <v>53</v>
      </c>
      <c r="AL17" s="3">
        <f>VLOOKUP($A$9:$A$93,dt!$A$2:$AQ$78,38,FALSE)</f>
        <v>25</v>
      </c>
      <c r="AM17" s="3">
        <f>VLOOKUP($A$9:$A$93,dt!$A$2:$AQ$78,39,FALSE)</f>
        <v>1</v>
      </c>
      <c r="AN17" s="3">
        <f>VLOOKUP($A$9:$A$93,dt!$A$2:$AQ$78,40,FALSE)</f>
        <v>3448</v>
      </c>
      <c r="AO17" s="3">
        <f>VLOOKUP($A$9:$A$93,dt!$A$2:$AQ$78,41,FALSE)</f>
        <v>13</v>
      </c>
      <c r="AP17" s="3">
        <f>VLOOKUP($A$9:$A$93,dt!$A$2:$AQ$78,42,FALSE)</f>
        <v>7967</v>
      </c>
      <c r="AQ17" s="3">
        <f>VLOOKUP($A$9:$A$93,dt!$A$2:$AQ$78,43,FALSE)</f>
        <v>25</v>
      </c>
      <c r="AR17" s="3">
        <f>VLOOKUP($A$9:$A$93,dt!$A$1:$AU$78,44,FALSE)</f>
        <v>3448</v>
      </c>
      <c r="AS17" s="3">
        <f>VLOOKUP($A$9:$A$93,dt!$A$1:$AU$78,45,FALSE)</f>
        <v>333</v>
      </c>
    </row>
    <row r="18" spans="1:45" ht="20.45" customHeight="1">
      <c r="A18" s="11" t="s">
        <v>25</v>
      </c>
      <c r="B18" s="13">
        <f t="shared" ref="B18:H18" si="7">SUM(B19:B27)</f>
        <v>5892</v>
      </c>
      <c r="C18" s="13">
        <f t="shared" si="7"/>
        <v>21</v>
      </c>
      <c r="D18" s="13">
        <f t="shared" si="7"/>
        <v>311966</v>
      </c>
      <c r="E18" s="13">
        <f t="shared" si="7"/>
        <v>46</v>
      </c>
      <c r="F18" s="13">
        <f t="shared" si="7"/>
        <v>317858</v>
      </c>
      <c r="G18" s="13">
        <f t="shared" si="7"/>
        <v>64</v>
      </c>
      <c r="H18" s="13">
        <f t="shared" si="7"/>
        <v>12</v>
      </c>
      <c r="I18" s="13">
        <f t="shared" ref="I18:AS18" si="8">SUM(I19:I27)</f>
        <v>4</v>
      </c>
      <c r="J18" s="13">
        <f t="shared" si="8"/>
        <v>9</v>
      </c>
      <c r="K18" s="13">
        <f t="shared" si="8"/>
        <v>2</v>
      </c>
      <c r="L18" s="13">
        <f t="shared" si="8"/>
        <v>109</v>
      </c>
      <c r="M18" s="13">
        <f t="shared" si="8"/>
        <v>55</v>
      </c>
      <c r="N18" s="13">
        <f t="shared" si="8"/>
        <v>1253</v>
      </c>
      <c r="O18" s="13">
        <f t="shared" si="8"/>
        <v>222</v>
      </c>
      <c r="P18" s="13">
        <f t="shared" si="8"/>
        <v>10052</v>
      </c>
      <c r="Q18" s="13">
        <f t="shared" si="8"/>
        <v>791</v>
      </c>
      <c r="R18" s="13">
        <f t="shared" si="8"/>
        <v>3998</v>
      </c>
      <c r="S18" s="13">
        <f t="shared" si="8"/>
        <v>210</v>
      </c>
      <c r="T18" s="13">
        <f t="shared" si="8"/>
        <v>257</v>
      </c>
      <c r="U18" s="13">
        <f t="shared" si="8"/>
        <v>11</v>
      </c>
      <c r="V18" s="13">
        <f t="shared" si="8"/>
        <v>18</v>
      </c>
      <c r="W18" s="13">
        <f t="shared" si="8"/>
        <v>6</v>
      </c>
      <c r="X18" s="13">
        <f t="shared" si="8"/>
        <v>535</v>
      </c>
      <c r="Y18" s="13">
        <f t="shared" si="8"/>
        <v>25</v>
      </c>
      <c r="Z18" s="13">
        <f t="shared" si="8"/>
        <v>1</v>
      </c>
      <c r="AA18" s="13">
        <f t="shared" si="8"/>
        <v>1</v>
      </c>
      <c r="AB18" s="13">
        <f t="shared" si="8"/>
        <v>1332</v>
      </c>
      <c r="AC18" s="13">
        <f t="shared" si="8"/>
        <v>167</v>
      </c>
      <c r="AD18" s="13">
        <f t="shared" ref="AD18:AG18" si="9">SUM(AD19:AD27)</f>
        <v>601</v>
      </c>
      <c r="AE18" s="13">
        <f t="shared" si="9"/>
        <v>46</v>
      </c>
      <c r="AF18" s="13">
        <f t="shared" si="9"/>
        <v>0</v>
      </c>
      <c r="AG18" s="13">
        <f t="shared" si="9"/>
        <v>0</v>
      </c>
      <c r="AH18" s="13">
        <f t="shared" si="8"/>
        <v>18104</v>
      </c>
      <c r="AI18" s="13">
        <f t="shared" si="8"/>
        <v>936</v>
      </c>
      <c r="AJ18" s="13">
        <f t="shared" si="8"/>
        <v>11271</v>
      </c>
      <c r="AK18" s="13">
        <f t="shared" si="8"/>
        <v>1539</v>
      </c>
      <c r="AL18" s="13">
        <f t="shared" si="8"/>
        <v>143</v>
      </c>
      <c r="AM18" s="13">
        <f t="shared" si="8"/>
        <v>4</v>
      </c>
      <c r="AN18" s="13">
        <f t="shared" si="8"/>
        <v>174113</v>
      </c>
      <c r="AO18" s="13">
        <f t="shared" si="8"/>
        <v>36</v>
      </c>
      <c r="AP18" s="13">
        <f t="shared" si="8"/>
        <v>47552</v>
      </c>
      <c r="AQ18" s="13">
        <f t="shared" ref="AQ18:AR18" si="10">SUM(AQ19:AQ27)</f>
        <v>143</v>
      </c>
      <c r="AR18" s="13">
        <f t="shared" si="10"/>
        <v>174113</v>
      </c>
      <c r="AS18" s="13">
        <f t="shared" si="8"/>
        <v>3638</v>
      </c>
    </row>
    <row r="19" spans="1:45" ht="20.45" customHeight="1">
      <c r="A19" s="12" t="s">
        <v>46</v>
      </c>
      <c r="B19" s="3">
        <f>VLOOKUP($A$9:$A$93,dt!$A$2:$AQ$78,2,FALSE)</f>
        <v>0</v>
      </c>
      <c r="C19" s="3">
        <f>VLOOKUP($A$9:$A$93,dt!$A$2:$AQ$78,3,FALSE)</f>
        <v>0</v>
      </c>
      <c r="D19" s="3">
        <f>VLOOKUP($A$9:$A$93,dt!$A$2:$AQ$78,4,FALSE)</f>
        <v>0</v>
      </c>
      <c r="E19" s="3">
        <f>VLOOKUP($A$9:$A$93,dt!$A$2:$AQ$78,5,FALSE)</f>
        <v>0</v>
      </c>
      <c r="F19" s="3">
        <f>VLOOKUP($A$9:$A$93,dt!$A$2:$AQ$78,6,FALSE)</f>
        <v>0</v>
      </c>
      <c r="G19" s="3">
        <f>VLOOKUP($A$9:$A$93,dt!$A$2:$AQ$78,7,FALSE)</f>
        <v>0</v>
      </c>
      <c r="H19" s="3">
        <f>VLOOKUP($A$9:$A$93,dt!$A$2:$AQ$78,8,FALSE)</f>
        <v>0</v>
      </c>
      <c r="I19" s="3">
        <f>VLOOKUP($A$9:$A$93,dt!$A$2:$AQ$78,9,FALSE)</f>
        <v>0</v>
      </c>
      <c r="J19" s="3">
        <f>VLOOKUP($A$9:$A$93,dt!$A$2:$AQ$78,10,FALSE)</f>
        <v>4</v>
      </c>
      <c r="K19" s="3">
        <f>VLOOKUP($A$9:$A$93,dt!$A$2:$AQ$78,11,FALSE)</f>
        <v>1</v>
      </c>
      <c r="L19" s="3">
        <f>VLOOKUP($A$9:$A$93,dt!$A$2:$AQ$78,12,FALSE)</f>
        <v>7</v>
      </c>
      <c r="M19" s="3">
        <f>VLOOKUP($A$9:$A$93,dt!$A$2:$AQ$78,13,FALSE)</f>
        <v>2</v>
      </c>
      <c r="N19" s="3">
        <f>VLOOKUP($A$9:$A$93,dt!$A$2:$AQ$78,14,FALSE)</f>
        <v>22</v>
      </c>
      <c r="O19" s="3">
        <f>VLOOKUP($A$9:$A$93,dt!$A$2:$AQ$78,15,FALSE)</f>
        <v>4</v>
      </c>
      <c r="P19" s="3">
        <f>VLOOKUP($A$9:$A$93,dt!$A$2:$AQ$78,16,FALSE)</f>
        <v>3639</v>
      </c>
      <c r="Q19" s="3">
        <f>VLOOKUP($A$9:$A$93,dt!$A$2:$AQ$78,17,FALSE)</f>
        <v>8</v>
      </c>
      <c r="R19" s="3">
        <f>VLOOKUP($A$9:$A$93,dt!$A$2:$AQ$78,18,FALSE)</f>
        <v>8</v>
      </c>
      <c r="S19" s="3">
        <f>VLOOKUP($A$9:$A$93,dt!$A$2:$AQ$78,19,FALSE)</f>
        <v>3</v>
      </c>
      <c r="T19" s="3">
        <f>VLOOKUP($A$9:$A$93,dt!$A$2:$AQ$78,20,FALSE)</f>
        <v>0</v>
      </c>
      <c r="U19" s="3">
        <f>VLOOKUP($A$9:$A$93,dt!$A$2:$AQ$78,21,FALSE)</f>
        <v>0</v>
      </c>
      <c r="V19" s="3">
        <f>VLOOKUP($A$9:$A$93,dt!$A$2:$AQ$78,22,FALSE)</f>
        <v>0</v>
      </c>
      <c r="W19" s="3">
        <f>VLOOKUP($A$9:$A$93,dt!$A$2:$AQ$78,23,FALSE)</f>
        <v>0</v>
      </c>
      <c r="X19" s="3">
        <f>VLOOKUP($A$9:$A$93,dt!$A$2:$AQ$78,24,FALSE)</f>
        <v>0</v>
      </c>
      <c r="Y19" s="3">
        <f>VLOOKUP($A$9:$A$93,dt!$A$2:$AQ$78,25,FALSE)</f>
        <v>0</v>
      </c>
      <c r="Z19" s="3">
        <f>VLOOKUP($A$9:$A$93,dt!$A$2:$AQ$78,26,FALSE)</f>
        <v>0</v>
      </c>
      <c r="AA19" s="3">
        <f>VLOOKUP($A$9:$A$93,dt!$A$2:$AQ$78,27,FALSE)</f>
        <v>0</v>
      </c>
      <c r="AB19" s="3">
        <f>VLOOKUP($A$9:$A$93,dt!$A$2:$AQ$78,28,FALSE)</f>
        <v>0</v>
      </c>
      <c r="AC19" s="3">
        <f>VLOOKUP($A$9:$A$93,dt!$A$2:$AQ$78,29,FALSE)</f>
        <v>0</v>
      </c>
      <c r="AD19" s="3">
        <f>VLOOKUP($A$9:$A$93,dt!$A$2:$AQ$78,30,FALSE)</f>
        <v>44</v>
      </c>
      <c r="AE19" s="3">
        <f>VLOOKUP($A$9:$A$93,dt!$A$2:$AQ$78,31,FALSE)</f>
        <v>4</v>
      </c>
      <c r="AF19" s="3">
        <f>VLOOKUP($A$9:$A$93,dt!$A$2:$AQ$78,32,FALSE)</f>
        <v>0</v>
      </c>
      <c r="AG19" s="3">
        <f>VLOOKUP($A$9:$A$93,dt!$A$2:$AQ$78,33,FALSE)</f>
        <v>0</v>
      </c>
      <c r="AH19" s="3">
        <f>VLOOKUP($A$9:$A$93,dt!$A$2:$AQ$78,34,FALSE)</f>
        <v>842</v>
      </c>
      <c r="AI19" s="3">
        <f>VLOOKUP($A$9:$A$93,dt!$A$2:$AQ$78,35,FALSE)</f>
        <v>105</v>
      </c>
      <c r="AJ19" s="3">
        <f>VLOOKUP($A$9:$A$93,dt!$A$2:$AQ$78,36,FALSE)</f>
        <v>795</v>
      </c>
      <c r="AK19" s="3">
        <f>VLOOKUP($A$9:$A$93,dt!$A$2:$AQ$78,37,FALSE)</f>
        <v>121</v>
      </c>
      <c r="AL19" s="3">
        <f>VLOOKUP($A$9:$A$93,dt!$A$2:$AQ$78,38,FALSE)</f>
        <v>0</v>
      </c>
      <c r="AM19" s="3">
        <f>VLOOKUP($A$9:$A$93,dt!$A$2:$AQ$78,39,FALSE)</f>
        <v>0</v>
      </c>
      <c r="AN19" s="3">
        <f>VLOOKUP($A$9:$A$93,dt!$A$2:$AQ$78,40,FALSE)</f>
        <v>0</v>
      </c>
      <c r="AO19" s="3">
        <f>VLOOKUP($A$9:$A$93,dt!$A$2:$AQ$78,41,FALSE)</f>
        <v>0</v>
      </c>
      <c r="AP19" s="3">
        <f>VLOOKUP($A$9:$A$93,dt!$A$2:$AQ$78,42,FALSE)</f>
        <v>5361</v>
      </c>
      <c r="AQ19" s="3">
        <f>VLOOKUP($A$9:$A$93,dt!$A$2:$AQ$78,43,FALSE)</f>
        <v>0</v>
      </c>
      <c r="AR19" s="3">
        <f>VLOOKUP($A$9:$A$93,dt!$A$1:$AU$78,44,FALSE)</f>
        <v>0</v>
      </c>
      <c r="AS19" s="3">
        <f>VLOOKUP($A$9:$A$93,dt!$A$1:$AU$78,45,FALSE)</f>
        <v>225</v>
      </c>
    </row>
    <row r="20" spans="1:45" ht="20.45" customHeight="1">
      <c r="A20" s="12" t="s">
        <v>47</v>
      </c>
      <c r="B20" s="3">
        <f>VLOOKUP($A$9:$A$93,dt!$A$2:$AQ$78,2,FALSE)</f>
        <v>2101</v>
      </c>
      <c r="C20" s="3">
        <f>VLOOKUP($A$9:$A$93,dt!$A$2:$AQ$78,3,FALSE)</f>
        <v>3</v>
      </c>
      <c r="D20" s="3">
        <f>VLOOKUP($A$9:$A$93,dt!$A$2:$AQ$78,4,FALSE)</f>
        <v>19665</v>
      </c>
      <c r="E20" s="3">
        <f>VLOOKUP($A$9:$A$93,dt!$A$2:$AQ$78,5,FALSE)</f>
        <v>9</v>
      </c>
      <c r="F20" s="3">
        <f>VLOOKUP($A$9:$A$93,dt!$A$2:$AQ$78,6,FALSE)</f>
        <v>21766</v>
      </c>
      <c r="G20" s="3">
        <f>VLOOKUP($A$9:$A$93,dt!$A$2:$AQ$78,7,FALSE)</f>
        <v>11</v>
      </c>
      <c r="H20" s="3">
        <f>VLOOKUP($A$9:$A$93,dt!$A$2:$AQ$78,8,FALSE)</f>
        <v>9</v>
      </c>
      <c r="I20" s="3">
        <f>VLOOKUP($A$9:$A$93,dt!$A$2:$AQ$78,9,FALSE)</f>
        <v>3</v>
      </c>
      <c r="J20" s="3">
        <f>VLOOKUP($A$9:$A$93,dt!$A$2:$AQ$78,10,FALSE)</f>
        <v>5</v>
      </c>
      <c r="K20" s="3">
        <f>VLOOKUP($A$9:$A$93,dt!$A$2:$AQ$78,11,FALSE)</f>
        <v>1</v>
      </c>
      <c r="L20" s="3">
        <f>VLOOKUP($A$9:$A$93,dt!$A$2:$AQ$78,12,FALSE)</f>
        <v>102</v>
      </c>
      <c r="M20" s="3">
        <f>VLOOKUP($A$9:$A$93,dt!$A$2:$AQ$78,13,FALSE)</f>
        <v>53</v>
      </c>
      <c r="N20" s="3">
        <f>VLOOKUP($A$9:$A$93,dt!$A$2:$AQ$78,14,FALSE)</f>
        <v>248</v>
      </c>
      <c r="O20" s="3">
        <f>VLOOKUP($A$9:$A$93,dt!$A$2:$AQ$78,15,FALSE)</f>
        <v>46</v>
      </c>
      <c r="P20" s="3">
        <f>VLOOKUP($A$9:$A$93,dt!$A$2:$AQ$78,16,FALSE)</f>
        <v>709</v>
      </c>
      <c r="Q20" s="3">
        <f>VLOOKUP($A$9:$A$93,dt!$A$2:$AQ$78,17,FALSE)</f>
        <v>107</v>
      </c>
      <c r="R20" s="3">
        <f>VLOOKUP($A$9:$A$93,dt!$A$2:$AQ$78,18,FALSE)</f>
        <v>379</v>
      </c>
      <c r="S20" s="3">
        <f>VLOOKUP($A$9:$A$93,dt!$A$2:$AQ$78,19,FALSE)</f>
        <v>27</v>
      </c>
      <c r="T20" s="3">
        <f>VLOOKUP($A$9:$A$93,dt!$A$2:$AQ$78,20,FALSE)</f>
        <v>50</v>
      </c>
      <c r="U20" s="3">
        <f>VLOOKUP($A$9:$A$93,dt!$A$2:$AQ$78,21,FALSE)</f>
        <v>2</v>
      </c>
      <c r="V20" s="3">
        <f>VLOOKUP($A$9:$A$93,dt!$A$2:$AQ$78,22,FALSE)</f>
        <v>7</v>
      </c>
      <c r="W20" s="3">
        <f>VLOOKUP($A$9:$A$93,dt!$A$2:$AQ$78,23,FALSE)</f>
        <v>1</v>
      </c>
      <c r="X20" s="3">
        <f>VLOOKUP($A$9:$A$93,dt!$A$2:$AQ$78,24,FALSE)</f>
        <v>179</v>
      </c>
      <c r="Y20" s="3">
        <f>VLOOKUP($A$9:$A$93,dt!$A$2:$AQ$78,25,FALSE)</f>
        <v>8</v>
      </c>
      <c r="Z20" s="3">
        <f>VLOOKUP($A$9:$A$93,dt!$A$2:$AQ$78,26,FALSE)</f>
        <v>0</v>
      </c>
      <c r="AA20" s="3">
        <f>VLOOKUP($A$9:$A$93,dt!$A$2:$AQ$78,27,FALSE)</f>
        <v>0</v>
      </c>
      <c r="AB20" s="3">
        <f>VLOOKUP($A$9:$A$93,dt!$A$2:$AQ$78,28,FALSE)</f>
        <v>118</v>
      </c>
      <c r="AC20" s="3">
        <f>VLOOKUP($A$9:$A$93,dt!$A$2:$AQ$78,29,FALSE)</f>
        <v>17</v>
      </c>
      <c r="AD20" s="3">
        <f>VLOOKUP($A$9:$A$93,dt!$A$2:$AQ$78,30,FALSE)</f>
        <v>131</v>
      </c>
      <c r="AE20" s="3">
        <f>VLOOKUP($A$9:$A$93,dt!$A$2:$AQ$78,31,FALSE)</f>
        <v>9</v>
      </c>
      <c r="AF20" s="3">
        <f>VLOOKUP($A$9:$A$93,dt!$A$2:$AQ$78,32,FALSE)</f>
        <v>0</v>
      </c>
      <c r="AG20" s="3">
        <f>VLOOKUP($A$9:$A$93,dt!$A$2:$AQ$78,33,FALSE)</f>
        <v>0</v>
      </c>
      <c r="AH20" s="3">
        <f>VLOOKUP($A$9:$A$93,dt!$A$2:$AQ$78,34,FALSE)</f>
        <v>2391</v>
      </c>
      <c r="AI20" s="3">
        <f>VLOOKUP($A$9:$A$93,dt!$A$2:$AQ$78,35,FALSE)</f>
        <v>39</v>
      </c>
      <c r="AJ20" s="3">
        <f>VLOOKUP($A$9:$A$93,dt!$A$2:$AQ$78,36,FALSE)</f>
        <v>1547</v>
      </c>
      <c r="AK20" s="3">
        <f>VLOOKUP($A$9:$A$93,dt!$A$2:$AQ$78,37,FALSE)</f>
        <v>20</v>
      </c>
      <c r="AL20" s="3">
        <f>VLOOKUP($A$9:$A$93,dt!$A$2:$AQ$78,38,FALSE)</f>
        <v>12</v>
      </c>
      <c r="AM20" s="3">
        <f>VLOOKUP($A$9:$A$93,dt!$A$2:$AQ$78,39,FALSE)</f>
        <v>1</v>
      </c>
      <c r="AN20" s="3">
        <f>VLOOKUP($A$9:$A$93,dt!$A$2:$AQ$78,40,FALSE)</f>
        <v>6920</v>
      </c>
      <c r="AO20" s="3">
        <f>VLOOKUP($A$9:$A$93,dt!$A$2:$AQ$78,41,FALSE)</f>
        <v>6</v>
      </c>
      <c r="AP20" s="3">
        <f>VLOOKUP($A$9:$A$93,dt!$A$2:$AQ$78,42,FALSE)</f>
        <v>5875</v>
      </c>
      <c r="AQ20" s="3">
        <f>VLOOKUP($A$9:$A$93,dt!$A$2:$AQ$78,43,FALSE)</f>
        <v>12</v>
      </c>
      <c r="AR20" s="3">
        <f>VLOOKUP($A$9:$A$93,dt!$A$1:$AU$78,44,FALSE)</f>
        <v>6920</v>
      </c>
      <c r="AS20" s="3">
        <f>VLOOKUP($A$9:$A$93,dt!$A$1:$AU$78,45,FALSE)</f>
        <v>283</v>
      </c>
    </row>
    <row r="21" spans="1:45" ht="20.45" customHeight="1">
      <c r="A21" s="12" t="s">
        <v>48</v>
      </c>
      <c r="B21" s="3">
        <f>VLOOKUP($A$9:$A$93,dt!$A$2:$AQ$78,2,FALSE)</f>
        <v>1500</v>
      </c>
      <c r="C21" s="3">
        <f>VLOOKUP($A$9:$A$93,dt!$A$2:$AQ$78,3,FALSE)</f>
        <v>1</v>
      </c>
      <c r="D21" s="3">
        <f>VLOOKUP($A$9:$A$93,dt!$A$2:$AQ$78,4,FALSE)</f>
        <v>3040</v>
      </c>
      <c r="E21" s="3">
        <f>VLOOKUP($A$9:$A$93,dt!$A$2:$AQ$78,5,FALSE)</f>
        <v>2</v>
      </c>
      <c r="F21" s="3">
        <f>VLOOKUP($A$9:$A$93,dt!$A$2:$AQ$78,6,FALSE)</f>
        <v>4540</v>
      </c>
      <c r="G21" s="3">
        <f>VLOOKUP($A$9:$A$93,dt!$A$2:$AQ$78,7,FALSE)</f>
        <v>3</v>
      </c>
      <c r="H21" s="3">
        <f>VLOOKUP($A$9:$A$93,dt!$A$2:$AQ$78,8,FALSE)</f>
        <v>0</v>
      </c>
      <c r="I21" s="3">
        <f>VLOOKUP($A$9:$A$93,dt!$A$2:$AQ$78,9,FALSE)</f>
        <v>0</v>
      </c>
      <c r="J21" s="3">
        <f>VLOOKUP($A$9:$A$93,dt!$A$2:$AQ$78,10,FALSE)</f>
        <v>0</v>
      </c>
      <c r="K21" s="3">
        <f>VLOOKUP($A$9:$A$93,dt!$A$2:$AQ$78,11,FALSE)</f>
        <v>0</v>
      </c>
      <c r="L21" s="3">
        <f>VLOOKUP($A$9:$A$93,dt!$A$2:$AQ$78,12,FALSE)</f>
        <v>0</v>
      </c>
      <c r="M21" s="3">
        <f>VLOOKUP($A$9:$A$93,dt!$A$2:$AQ$78,13,FALSE)</f>
        <v>0</v>
      </c>
      <c r="N21" s="3">
        <f>VLOOKUP($A$9:$A$93,dt!$A$2:$AQ$78,14,FALSE)</f>
        <v>276</v>
      </c>
      <c r="O21" s="3">
        <f>VLOOKUP($A$9:$A$93,dt!$A$2:$AQ$78,15,FALSE)</f>
        <v>24</v>
      </c>
      <c r="P21" s="3">
        <f>VLOOKUP($A$9:$A$93,dt!$A$2:$AQ$78,16,FALSE)</f>
        <v>206</v>
      </c>
      <c r="Q21" s="3">
        <f>VLOOKUP($A$9:$A$93,dt!$A$2:$AQ$78,17,FALSE)</f>
        <v>32</v>
      </c>
      <c r="R21" s="3">
        <f>VLOOKUP($A$9:$A$93,dt!$A$2:$AQ$78,18,FALSE)</f>
        <v>26</v>
      </c>
      <c r="S21" s="3">
        <f>VLOOKUP($A$9:$A$93,dt!$A$2:$AQ$78,19,FALSE)</f>
        <v>6</v>
      </c>
      <c r="T21" s="3">
        <f>VLOOKUP($A$9:$A$93,dt!$A$2:$AQ$78,20,FALSE)</f>
        <v>9</v>
      </c>
      <c r="U21" s="3">
        <f>VLOOKUP($A$9:$A$93,dt!$A$2:$AQ$78,21,FALSE)</f>
        <v>2</v>
      </c>
      <c r="V21" s="3">
        <f>VLOOKUP($A$9:$A$93,dt!$A$2:$AQ$78,22,FALSE)</f>
        <v>0</v>
      </c>
      <c r="W21" s="3">
        <f>VLOOKUP($A$9:$A$93,dt!$A$2:$AQ$78,23,FALSE)</f>
        <v>0</v>
      </c>
      <c r="X21" s="3">
        <f>VLOOKUP($A$9:$A$93,dt!$A$2:$AQ$78,24,FALSE)</f>
        <v>32</v>
      </c>
      <c r="Y21" s="3">
        <f>VLOOKUP($A$9:$A$93,dt!$A$2:$AQ$78,25,FALSE)</f>
        <v>3</v>
      </c>
      <c r="Z21" s="3">
        <f>VLOOKUP($A$9:$A$93,dt!$A$2:$AQ$78,26,FALSE)</f>
        <v>0</v>
      </c>
      <c r="AA21" s="3">
        <f>VLOOKUP($A$9:$A$93,dt!$A$2:$AQ$78,27,FALSE)</f>
        <v>0</v>
      </c>
      <c r="AB21" s="3">
        <f>VLOOKUP($A$9:$A$93,dt!$A$2:$AQ$78,28,FALSE)</f>
        <v>81</v>
      </c>
      <c r="AC21" s="3">
        <f>VLOOKUP($A$9:$A$93,dt!$A$2:$AQ$78,29,FALSE)</f>
        <v>12</v>
      </c>
      <c r="AD21" s="3">
        <f>VLOOKUP($A$9:$A$93,dt!$A$2:$AQ$78,30,FALSE)</f>
        <v>16</v>
      </c>
      <c r="AE21" s="3">
        <f>VLOOKUP($A$9:$A$93,dt!$A$2:$AQ$78,31,FALSE)</f>
        <v>4</v>
      </c>
      <c r="AF21" s="3">
        <f>VLOOKUP($A$9:$A$93,dt!$A$2:$AQ$78,32,FALSE)</f>
        <v>0</v>
      </c>
      <c r="AG21" s="3">
        <f>VLOOKUP($A$9:$A$93,dt!$A$2:$AQ$78,33,FALSE)</f>
        <v>0</v>
      </c>
      <c r="AH21" s="3">
        <f>VLOOKUP($A$9:$A$93,dt!$A$2:$AQ$78,34,FALSE)</f>
        <v>238</v>
      </c>
      <c r="AI21" s="3">
        <f>VLOOKUP($A$9:$A$93,dt!$A$2:$AQ$78,35,FALSE)</f>
        <v>15</v>
      </c>
      <c r="AJ21" s="3">
        <f>VLOOKUP($A$9:$A$93,dt!$A$2:$AQ$78,36,FALSE)</f>
        <v>153</v>
      </c>
      <c r="AK21" s="3">
        <f>VLOOKUP($A$9:$A$93,dt!$A$2:$AQ$78,37,FALSE)</f>
        <v>10</v>
      </c>
      <c r="AL21" s="3">
        <f>VLOOKUP($A$9:$A$93,dt!$A$2:$AQ$78,38,FALSE)</f>
        <v>0</v>
      </c>
      <c r="AM21" s="3">
        <f>VLOOKUP($A$9:$A$93,dt!$A$2:$AQ$78,39,FALSE)</f>
        <v>0</v>
      </c>
      <c r="AN21" s="3">
        <f>VLOOKUP($A$9:$A$93,dt!$A$2:$AQ$78,40,FALSE)</f>
        <v>1000</v>
      </c>
      <c r="AO21" s="3">
        <f>VLOOKUP($A$9:$A$93,dt!$A$2:$AQ$78,41,FALSE)</f>
        <v>1</v>
      </c>
      <c r="AP21" s="3">
        <f>VLOOKUP($A$9:$A$93,dt!$A$2:$AQ$78,42,FALSE)</f>
        <v>1037</v>
      </c>
      <c r="AQ21" s="3">
        <f>VLOOKUP($A$9:$A$93,dt!$A$2:$AQ$78,43,FALSE)</f>
        <v>0</v>
      </c>
      <c r="AR21" s="3">
        <f>VLOOKUP($A$9:$A$93,dt!$A$1:$AU$78,44,FALSE)</f>
        <v>1000</v>
      </c>
      <c r="AS21" s="3">
        <f>VLOOKUP($A$9:$A$93,dt!$A$1:$AU$78,45,FALSE)</f>
        <v>91</v>
      </c>
    </row>
    <row r="22" spans="1:45" ht="20.45" customHeight="1">
      <c r="A22" s="12" t="s">
        <v>49</v>
      </c>
      <c r="B22" s="3">
        <f>VLOOKUP($A$9:$A$93,dt!$A$2:$AQ$78,2,FALSE)</f>
        <v>7</v>
      </c>
      <c r="C22" s="3">
        <f>VLOOKUP($A$9:$A$93,dt!$A$2:$AQ$78,3,FALSE)</f>
        <v>2</v>
      </c>
      <c r="D22" s="3">
        <f>VLOOKUP($A$9:$A$93,dt!$A$2:$AQ$78,4,FALSE)</f>
        <v>72200</v>
      </c>
      <c r="E22" s="3">
        <f>VLOOKUP($A$9:$A$93,dt!$A$2:$AQ$78,5,FALSE)</f>
        <v>3</v>
      </c>
      <c r="F22" s="3">
        <f>VLOOKUP($A$9:$A$93,dt!$A$2:$AQ$78,6,FALSE)</f>
        <v>72207</v>
      </c>
      <c r="G22" s="3">
        <f>VLOOKUP($A$9:$A$93,dt!$A$2:$AQ$78,7,FALSE)</f>
        <v>5</v>
      </c>
      <c r="H22" s="3">
        <f>VLOOKUP($A$9:$A$93,dt!$A$2:$AQ$78,8,FALSE)</f>
        <v>3</v>
      </c>
      <c r="I22" s="3">
        <f>VLOOKUP($A$9:$A$93,dt!$A$2:$AQ$78,9,FALSE)</f>
        <v>1</v>
      </c>
      <c r="J22" s="3">
        <f>VLOOKUP($A$9:$A$93,dt!$A$2:$AQ$78,10,FALSE)</f>
        <v>0</v>
      </c>
      <c r="K22" s="3">
        <f>VLOOKUP($A$9:$A$93,dt!$A$2:$AQ$78,11,FALSE)</f>
        <v>0</v>
      </c>
      <c r="L22" s="3">
        <f>VLOOKUP($A$9:$A$93,dt!$A$2:$AQ$78,12,FALSE)</f>
        <v>0</v>
      </c>
      <c r="M22" s="3">
        <f>VLOOKUP($A$9:$A$93,dt!$A$2:$AQ$78,13,FALSE)</f>
        <v>0</v>
      </c>
      <c r="N22" s="3">
        <f>VLOOKUP($A$9:$A$93,dt!$A$2:$AQ$78,14,FALSE)</f>
        <v>116</v>
      </c>
      <c r="O22" s="3">
        <f>VLOOKUP($A$9:$A$93,dt!$A$2:$AQ$78,15,FALSE)</f>
        <v>33</v>
      </c>
      <c r="P22" s="3">
        <f>VLOOKUP($A$9:$A$93,dt!$A$2:$AQ$78,16,FALSE)</f>
        <v>169</v>
      </c>
      <c r="Q22" s="3">
        <f>VLOOKUP($A$9:$A$93,dt!$A$2:$AQ$78,17,FALSE)</f>
        <v>25</v>
      </c>
      <c r="R22" s="3">
        <f>VLOOKUP($A$9:$A$93,dt!$A$2:$AQ$78,18,FALSE)</f>
        <v>218</v>
      </c>
      <c r="S22" s="3">
        <f>VLOOKUP($A$9:$A$93,dt!$A$2:$AQ$78,19,FALSE)</f>
        <v>13</v>
      </c>
      <c r="T22" s="3">
        <f>VLOOKUP($A$9:$A$93,dt!$A$2:$AQ$78,20,FALSE)</f>
        <v>5</v>
      </c>
      <c r="U22" s="3">
        <f>VLOOKUP($A$9:$A$93,dt!$A$2:$AQ$78,21,FALSE)</f>
        <v>1</v>
      </c>
      <c r="V22" s="3">
        <f>VLOOKUP($A$9:$A$93,dt!$A$2:$AQ$78,22,FALSE)</f>
        <v>3</v>
      </c>
      <c r="W22" s="3">
        <f>VLOOKUP($A$9:$A$93,dt!$A$2:$AQ$78,23,FALSE)</f>
        <v>1</v>
      </c>
      <c r="X22" s="3">
        <f>VLOOKUP($A$9:$A$93,dt!$A$2:$AQ$78,24,FALSE)</f>
        <v>64</v>
      </c>
      <c r="Y22" s="3">
        <f>VLOOKUP($A$9:$A$93,dt!$A$2:$AQ$78,25,FALSE)</f>
        <v>4</v>
      </c>
      <c r="Z22" s="3">
        <f>VLOOKUP($A$9:$A$93,dt!$A$2:$AQ$78,26,FALSE)</f>
        <v>0</v>
      </c>
      <c r="AA22" s="3">
        <f>VLOOKUP($A$9:$A$93,dt!$A$2:$AQ$78,27,FALSE)</f>
        <v>0</v>
      </c>
      <c r="AB22" s="3">
        <f>VLOOKUP($A$9:$A$93,dt!$A$2:$AQ$78,28,FALSE)</f>
        <v>82</v>
      </c>
      <c r="AC22" s="3">
        <f>VLOOKUP($A$9:$A$93,dt!$A$2:$AQ$78,29,FALSE)</f>
        <v>20</v>
      </c>
      <c r="AD22" s="3">
        <f>VLOOKUP($A$9:$A$93,dt!$A$2:$AQ$78,30,FALSE)</f>
        <v>72</v>
      </c>
      <c r="AE22" s="3">
        <f>VLOOKUP($A$9:$A$93,dt!$A$2:$AQ$78,31,FALSE)</f>
        <v>3</v>
      </c>
      <c r="AF22" s="3">
        <f>VLOOKUP($A$9:$A$93,dt!$A$2:$AQ$78,32,FALSE)</f>
        <v>0</v>
      </c>
      <c r="AG22" s="3">
        <f>VLOOKUP($A$9:$A$93,dt!$A$2:$AQ$78,33,FALSE)</f>
        <v>0</v>
      </c>
      <c r="AH22" s="3">
        <f>VLOOKUP($A$9:$A$93,dt!$A$2:$AQ$78,34,FALSE)</f>
        <v>1189</v>
      </c>
      <c r="AI22" s="3">
        <f>VLOOKUP($A$9:$A$93,dt!$A$2:$AQ$78,35,FALSE)</f>
        <v>77</v>
      </c>
      <c r="AJ22" s="3">
        <f>VLOOKUP($A$9:$A$93,dt!$A$2:$AQ$78,36,FALSE)</f>
        <v>728</v>
      </c>
      <c r="AK22" s="3">
        <f>VLOOKUP($A$9:$A$93,dt!$A$2:$AQ$78,37,FALSE)</f>
        <v>225</v>
      </c>
      <c r="AL22" s="3">
        <f>VLOOKUP($A$9:$A$93,dt!$A$2:$AQ$78,38,FALSE)</f>
        <v>110</v>
      </c>
      <c r="AM22" s="3">
        <f>VLOOKUP($A$9:$A$93,dt!$A$2:$AQ$78,39,FALSE)</f>
        <v>2</v>
      </c>
      <c r="AN22" s="3">
        <f>VLOOKUP($A$9:$A$93,dt!$A$2:$AQ$78,40,FALSE)</f>
        <v>1115</v>
      </c>
      <c r="AO22" s="3">
        <f>VLOOKUP($A$9:$A$93,dt!$A$2:$AQ$78,41,FALSE)</f>
        <v>5</v>
      </c>
      <c r="AP22" s="3">
        <f>VLOOKUP($A$9:$A$93,dt!$A$2:$AQ$78,42,FALSE)</f>
        <v>2649</v>
      </c>
      <c r="AQ22" s="3">
        <f>VLOOKUP($A$9:$A$93,dt!$A$2:$AQ$78,43,FALSE)</f>
        <v>110</v>
      </c>
      <c r="AR22" s="3">
        <f>VLOOKUP($A$9:$A$93,dt!$A$1:$AU$78,44,FALSE)</f>
        <v>1115</v>
      </c>
      <c r="AS22" s="3">
        <f>VLOOKUP($A$9:$A$93,dt!$A$1:$AU$78,45,FALSE)</f>
        <v>373</v>
      </c>
    </row>
    <row r="23" spans="1:45" ht="20.45" customHeight="1">
      <c r="A23" s="12" t="s">
        <v>50</v>
      </c>
      <c r="B23" s="3">
        <f>VLOOKUP($A$9:$A$93,dt!$A$2:$AQ$78,2,FALSE)</f>
        <v>0</v>
      </c>
      <c r="C23" s="3">
        <f>VLOOKUP($A$9:$A$93,dt!$A$2:$AQ$78,3,FALSE)</f>
        <v>0</v>
      </c>
      <c r="D23" s="3">
        <f>VLOOKUP($A$9:$A$93,dt!$A$2:$AQ$78,4,FALSE)</f>
        <v>3800</v>
      </c>
      <c r="E23" s="3">
        <f>VLOOKUP($A$9:$A$93,dt!$A$2:$AQ$78,5,FALSE)</f>
        <v>3</v>
      </c>
      <c r="F23" s="3">
        <f>VLOOKUP($A$9:$A$93,dt!$A$2:$AQ$78,6,FALSE)</f>
        <v>3800</v>
      </c>
      <c r="G23" s="3">
        <f>VLOOKUP($A$9:$A$93,dt!$A$2:$AQ$78,7,FALSE)</f>
        <v>3</v>
      </c>
      <c r="H23" s="3">
        <f>VLOOKUP($A$9:$A$93,dt!$A$2:$AQ$78,8,FALSE)</f>
        <v>0</v>
      </c>
      <c r="I23" s="3">
        <f>VLOOKUP($A$9:$A$93,dt!$A$2:$AQ$78,9,FALSE)</f>
        <v>0</v>
      </c>
      <c r="J23" s="3">
        <f>VLOOKUP($A$9:$A$93,dt!$A$2:$AQ$78,10,FALSE)</f>
        <v>0</v>
      </c>
      <c r="K23" s="3">
        <f>VLOOKUP($A$9:$A$93,dt!$A$2:$AQ$78,11,FALSE)</f>
        <v>0</v>
      </c>
      <c r="L23" s="3">
        <f>VLOOKUP($A$9:$A$93,dt!$A$2:$AQ$78,12,FALSE)</f>
        <v>0</v>
      </c>
      <c r="M23" s="3">
        <f>VLOOKUP($A$9:$A$93,dt!$A$2:$AQ$78,13,FALSE)</f>
        <v>0</v>
      </c>
      <c r="N23" s="3">
        <f>VLOOKUP($A$9:$A$93,dt!$A$2:$AQ$78,14,FALSE)</f>
        <v>4</v>
      </c>
      <c r="O23" s="3">
        <f>VLOOKUP($A$9:$A$93,dt!$A$2:$AQ$78,15,FALSE)</f>
        <v>3</v>
      </c>
      <c r="P23" s="3">
        <f>VLOOKUP($A$9:$A$93,dt!$A$2:$AQ$78,16,FALSE)</f>
        <v>39</v>
      </c>
      <c r="Q23" s="3">
        <f>VLOOKUP($A$9:$A$93,dt!$A$2:$AQ$78,17,FALSE)</f>
        <v>14</v>
      </c>
      <c r="R23" s="3">
        <f>VLOOKUP($A$9:$A$93,dt!$A$2:$AQ$78,18,FALSE)</f>
        <v>11</v>
      </c>
      <c r="S23" s="3">
        <f>VLOOKUP($A$9:$A$93,dt!$A$2:$AQ$78,19,FALSE)</f>
        <v>3</v>
      </c>
      <c r="T23" s="3">
        <f>VLOOKUP($A$9:$A$93,dt!$A$2:$AQ$78,20,FALSE)</f>
        <v>0</v>
      </c>
      <c r="U23" s="3">
        <f>VLOOKUP($A$9:$A$93,dt!$A$2:$AQ$78,21,FALSE)</f>
        <v>0</v>
      </c>
      <c r="V23" s="3">
        <f>VLOOKUP($A$9:$A$93,dt!$A$2:$AQ$78,22,FALSE)</f>
        <v>0</v>
      </c>
      <c r="W23" s="3">
        <f>VLOOKUP($A$9:$A$93,dt!$A$2:$AQ$78,23,FALSE)</f>
        <v>0</v>
      </c>
      <c r="X23" s="3">
        <f>VLOOKUP($A$9:$A$93,dt!$A$2:$AQ$78,24,FALSE)</f>
        <v>4</v>
      </c>
      <c r="Y23" s="3">
        <f>VLOOKUP($A$9:$A$93,dt!$A$2:$AQ$78,25,FALSE)</f>
        <v>1</v>
      </c>
      <c r="Z23" s="3">
        <f>VLOOKUP($A$9:$A$93,dt!$A$2:$AQ$78,26,FALSE)</f>
        <v>0</v>
      </c>
      <c r="AA23" s="3">
        <f>VLOOKUP($A$9:$A$93,dt!$A$2:$AQ$78,27,FALSE)</f>
        <v>0</v>
      </c>
      <c r="AB23" s="3">
        <f>VLOOKUP($A$9:$A$93,dt!$A$2:$AQ$78,28,FALSE)</f>
        <v>12</v>
      </c>
      <c r="AC23" s="3">
        <f>VLOOKUP($A$9:$A$93,dt!$A$2:$AQ$78,29,FALSE)</f>
        <v>4</v>
      </c>
      <c r="AD23" s="3">
        <f>VLOOKUP($A$9:$A$93,dt!$A$2:$AQ$78,30,FALSE)</f>
        <v>0</v>
      </c>
      <c r="AE23" s="3">
        <f>VLOOKUP($A$9:$A$93,dt!$A$2:$AQ$78,31,FALSE)</f>
        <v>0</v>
      </c>
      <c r="AF23" s="3">
        <f>VLOOKUP($A$9:$A$93,dt!$A$2:$AQ$78,32,FALSE)</f>
        <v>0</v>
      </c>
      <c r="AG23" s="3">
        <f>VLOOKUP($A$9:$A$93,dt!$A$2:$AQ$78,33,FALSE)</f>
        <v>0</v>
      </c>
      <c r="AH23" s="3">
        <f>VLOOKUP($A$9:$A$93,dt!$A$2:$AQ$78,34,FALSE)</f>
        <v>1091</v>
      </c>
      <c r="AI23" s="3">
        <f>VLOOKUP($A$9:$A$93,dt!$A$2:$AQ$78,35,FALSE)</f>
        <v>249</v>
      </c>
      <c r="AJ23" s="3">
        <f>VLOOKUP($A$9:$A$93,dt!$A$2:$AQ$78,36,FALSE)</f>
        <v>2457</v>
      </c>
      <c r="AK23" s="3">
        <f>VLOOKUP($A$9:$A$93,dt!$A$2:$AQ$78,37,FALSE)</f>
        <v>207</v>
      </c>
      <c r="AL23" s="3">
        <f>VLOOKUP($A$9:$A$93,dt!$A$2:$AQ$78,38,FALSE)</f>
        <v>0</v>
      </c>
      <c r="AM23" s="3">
        <f>VLOOKUP($A$9:$A$93,dt!$A$2:$AQ$78,39,FALSE)</f>
        <v>0</v>
      </c>
      <c r="AN23" s="3">
        <f>VLOOKUP($A$9:$A$93,dt!$A$2:$AQ$78,40,FALSE)</f>
        <v>60</v>
      </c>
      <c r="AO23" s="3">
        <f>VLOOKUP($A$9:$A$93,dt!$A$2:$AQ$78,41,FALSE)</f>
        <v>1</v>
      </c>
      <c r="AP23" s="3">
        <f>VLOOKUP($A$9:$A$93,dt!$A$2:$AQ$78,42,FALSE)</f>
        <v>3618</v>
      </c>
      <c r="AQ23" s="3">
        <f>VLOOKUP($A$9:$A$93,dt!$A$2:$AQ$78,43,FALSE)</f>
        <v>0</v>
      </c>
      <c r="AR23" s="3">
        <f>VLOOKUP($A$9:$A$93,dt!$A$1:$AU$78,44,FALSE)</f>
        <v>60</v>
      </c>
      <c r="AS23" s="3">
        <f>VLOOKUP($A$9:$A$93,dt!$A$1:$AU$78,45,FALSE)</f>
        <v>457</v>
      </c>
    </row>
    <row r="24" spans="1:45" ht="20.45" customHeight="1">
      <c r="A24" s="12" t="s">
        <v>51</v>
      </c>
      <c r="B24" s="3">
        <f>VLOOKUP($A$9:$A$93,dt!$A$2:$AQ$78,2,FALSE)</f>
        <v>1716</v>
      </c>
      <c r="C24" s="3">
        <f>VLOOKUP($A$9:$A$93,dt!$A$2:$AQ$78,3,FALSE)</f>
        <v>6</v>
      </c>
      <c r="D24" s="3">
        <f>VLOOKUP($A$9:$A$93,dt!$A$2:$AQ$78,4,FALSE)</f>
        <v>103531</v>
      </c>
      <c r="E24" s="3">
        <f>VLOOKUP($A$9:$A$93,dt!$A$2:$AQ$78,5,FALSE)</f>
        <v>11</v>
      </c>
      <c r="F24" s="3">
        <f>VLOOKUP($A$9:$A$93,dt!$A$2:$AQ$78,6,FALSE)</f>
        <v>105247</v>
      </c>
      <c r="G24" s="3">
        <f>VLOOKUP($A$9:$A$93,dt!$A$2:$AQ$78,7,FALSE)</f>
        <v>16</v>
      </c>
      <c r="H24" s="3">
        <f>VLOOKUP($A$9:$A$93,dt!$A$2:$AQ$78,8,FALSE)</f>
        <v>0</v>
      </c>
      <c r="I24" s="3">
        <f>VLOOKUP($A$9:$A$93,dt!$A$2:$AQ$78,9,FALSE)</f>
        <v>0</v>
      </c>
      <c r="J24" s="3">
        <f>VLOOKUP($A$9:$A$93,dt!$A$2:$AQ$78,10,FALSE)</f>
        <v>0</v>
      </c>
      <c r="K24" s="3">
        <f>VLOOKUP($A$9:$A$93,dt!$A$2:$AQ$78,11,FALSE)</f>
        <v>0</v>
      </c>
      <c r="L24" s="3">
        <f>VLOOKUP($A$9:$A$93,dt!$A$2:$AQ$78,12,FALSE)</f>
        <v>0</v>
      </c>
      <c r="M24" s="3">
        <f>VLOOKUP($A$9:$A$93,dt!$A$2:$AQ$78,13,FALSE)</f>
        <v>0</v>
      </c>
      <c r="N24" s="3">
        <f>VLOOKUP($A$9:$A$93,dt!$A$2:$AQ$78,14,FALSE)</f>
        <v>144</v>
      </c>
      <c r="O24" s="3">
        <f>VLOOKUP($A$9:$A$93,dt!$A$2:$AQ$78,15,FALSE)</f>
        <v>28</v>
      </c>
      <c r="P24" s="3">
        <f>VLOOKUP($A$9:$A$93,dt!$A$2:$AQ$78,16,FALSE)</f>
        <v>1620</v>
      </c>
      <c r="Q24" s="3">
        <f>VLOOKUP($A$9:$A$93,dt!$A$2:$AQ$78,17,FALSE)</f>
        <v>202</v>
      </c>
      <c r="R24" s="3">
        <f>VLOOKUP($A$9:$A$93,dt!$A$2:$AQ$78,18,FALSE)</f>
        <v>661</v>
      </c>
      <c r="S24" s="3">
        <f>VLOOKUP($A$9:$A$93,dt!$A$2:$AQ$78,19,FALSE)</f>
        <v>53</v>
      </c>
      <c r="T24" s="3">
        <f>VLOOKUP($A$9:$A$93,dt!$A$2:$AQ$78,20,FALSE)</f>
        <v>184</v>
      </c>
      <c r="U24" s="3">
        <f>VLOOKUP($A$9:$A$93,dt!$A$2:$AQ$78,21,FALSE)</f>
        <v>3</v>
      </c>
      <c r="V24" s="3">
        <f>VLOOKUP($A$9:$A$93,dt!$A$2:$AQ$78,22,FALSE)</f>
        <v>3</v>
      </c>
      <c r="W24" s="3">
        <f>VLOOKUP($A$9:$A$93,dt!$A$2:$AQ$78,23,FALSE)</f>
        <v>1</v>
      </c>
      <c r="X24" s="3">
        <f>VLOOKUP($A$9:$A$93,dt!$A$2:$AQ$78,24,FALSE)</f>
        <v>16</v>
      </c>
      <c r="Y24" s="3">
        <f>VLOOKUP($A$9:$A$93,dt!$A$2:$AQ$78,25,FALSE)</f>
        <v>3</v>
      </c>
      <c r="Z24" s="3">
        <f>VLOOKUP($A$9:$A$93,dt!$A$2:$AQ$78,26,FALSE)</f>
        <v>1</v>
      </c>
      <c r="AA24" s="3">
        <f>VLOOKUP($A$9:$A$93,dt!$A$2:$AQ$78,27,FALSE)</f>
        <v>1</v>
      </c>
      <c r="AB24" s="3">
        <f>VLOOKUP($A$9:$A$93,dt!$A$2:$AQ$78,28,FALSE)</f>
        <v>154</v>
      </c>
      <c r="AC24" s="3">
        <f>VLOOKUP($A$9:$A$93,dt!$A$2:$AQ$78,29,FALSE)</f>
        <v>14</v>
      </c>
      <c r="AD24" s="3">
        <f>VLOOKUP($A$9:$A$93,dt!$A$2:$AQ$78,30,FALSE)</f>
        <v>82</v>
      </c>
      <c r="AE24" s="3">
        <f>VLOOKUP($A$9:$A$93,dt!$A$2:$AQ$78,31,FALSE)</f>
        <v>9</v>
      </c>
      <c r="AF24" s="3">
        <f>VLOOKUP($A$9:$A$93,dt!$A$2:$AQ$78,32,FALSE)</f>
        <v>0</v>
      </c>
      <c r="AG24" s="3">
        <f>VLOOKUP($A$9:$A$93,dt!$A$2:$AQ$78,33,FALSE)</f>
        <v>0</v>
      </c>
      <c r="AH24" s="3">
        <f>VLOOKUP($A$9:$A$93,dt!$A$2:$AQ$78,34,FALSE)</f>
        <v>8200</v>
      </c>
      <c r="AI24" s="3">
        <f>VLOOKUP($A$9:$A$93,dt!$A$2:$AQ$78,35,FALSE)</f>
        <v>351</v>
      </c>
      <c r="AJ24" s="3">
        <f>VLOOKUP($A$9:$A$93,dt!$A$2:$AQ$78,36,FALSE)</f>
        <v>2758</v>
      </c>
      <c r="AK24" s="3">
        <f>VLOOKUP($A$9:$A$93,dt!$A$2:$AQ$78,37,FALSE)</f>
        <v>842</v>
      </c>
      <c r="AL24" s="3">
        <f>VLOOKUP($A$9:$A$93,dt!$A$2:$AQ$78,38,FALSE)</f>
        <v>21</v>
      </c>
      <c r="AM24" s="3">
        <f>VLOOKUP($A$9:$A$93,dt!$A$2:$AQ$78,39,FALSE)</f>
        <v>1</v>
      </c>
      <c r="AN24" s="3">
        <f>VLOOKUP($A$9:$A$93,dt!$A$2:$AQ$78,40,FALSE)</f>
        <v>620</v>
      </c>
      <c r="AO24" s="3">
        <f>VLOOKUP($A$9:$A$93,dt!$A$2:$AQ$78,41,FALSE)</f>
        <v>5</v>
      </c>
      <c r="AP24" s="3">
        <f>VLOOKUP($A$9:$A$93,dt!$A$2:$AQ$78,42,FALSE)</f>
        <v>13823</v>
      </c>
      <c r="AQ24" s="3">
        <f>VLOOKUP($A$9:$A$93,dt!$A$2:$AQ$78,43,FALSE)</f>
        <v>21</v>
      </c>
      <c r="AR24" s="3">
        <f>VLOOKUP($A$9:$A$93,dt!$A$1:$AU$78,44,FALSE)</f>
        <v>620</v>
      </c>
      <c r="AS24" s="3">
        <f>VLOOKUP($A$9:$A$93,dt!$A$1:$AU$78,45,FALSE)</f>
        <v>1397</v>
      </c>
    </row>
    <row r="25" spans="1:45" ht="20.45" customHeight="1">
      <c r="A25" s="12" t="s">
        <v>52</v>
      </c>
      <c r="B25" s="3">
        <f>VLOOKUP($A$9:$A$93,dt!$A$2:$AQ$78,2,FALSE)</f>
        <v>534</v>
      </c>
      <c r="C25" s="3">
        <f>VLOOKUP($A$9:$A$93,dt!$A$2:$AQ$78,3,FALSE)</f>
        <v>3</v>
      </c>
      <c r="D25" s="3">
        <f>VLOOKUP($A$9:$A$93,dt!$A$2:$AQ$78,4,FALSE)</f>
        <v>6201</v>
      </c>
      <c r="E25" s="3">
        <f>VLOOKUP($A$9:$A$93,dt!$A$2:$AQ$78,5,FALSE)</f>
        <v>4</v>
      </c>
      <c r="F25" s="3">
        <f>VLOOKUP($A$9:$A$93,dt!$A$2:$AQ$78,6,FALSE)</f>
        <v>6735</v>
      </c>
      <c r="G25" s="3">
        <f>VLOOKUP($A$9:$A$93,dt!$A$2:$AQ$78,7,FALSE)</f>
        <v>6</v>
      </c>
      <c r="H25" s="3">
        <f>VLOOKUP($A$9:$A$93,dt!$A$2:$AQ$78,8,FALSE)</f>
        <v>0</v>
      </c>
      <c r="I25" s="3">
        <f>VLOOKUP($A$9:$A$93,dt!$A$2:$AQ$78,9,FALSE)</f>
        <v>0</v>
      </c>
      <c r="J25" s="3">
        <f>VLOOKUP($A$9:$A$93,dt!$A$2:$AQ$78,10,FALSE)</f>
        <v>0</v>
      </c>
      <c r="K25" s="3">
        <f>VLOOKUP($A$9:$A$93,dt!$A$2:$AQ$78,11,FALSE)</f>
        <v>0</v>
      </c>
      <c r="L25" s="3">
        <f>VLOOKUP($A$9:$A$93,dt!$A$2:$AQ$78,12,FALSE)</f>
        <v>0</v>
      </c>
      <c r="M25" s="3">
        <f>VLOOKUP($A$9:$A$93,dt!$A$2:$AQ$78,13,FALSE)</f>
        <v>0</v>
      </c>
      <c r="N25" s="3">
        <f>VLOOKUP($A$9:$A$93,dt!$A$2:$AQ$78,14,FALSE)</f>
        <v>127</v>
      </c>
      <c r="O25" s="3">
        <f>VLOOKUP($A$9:$A$93,dt!$A$2:$AQ$78,15,FALSE)</f>
        <v>29</v>
      </c>
      <c r="P25" s="3">
        <f>VLOOKUP($A$9:$A$93,dt!$A$2:$AQ$78,16,FALSE)</f>
        <v>1268</v>
      </c>
      <c r="Q25" s="3">
        <f>VLOOKUP($A$9:$A$93,dt!$A$2:$AQ$78,17,FALSE)</f>
        <v>103</v>
      </c>
      <c r="R25" s="3">
        <f>VLOOKUP($A$9:$A$93,dt!$A$2:$AQ$78,18,FALSE)</f>
        <v>1539</v>
      </c>
      <c r="S25" s="3">
        <f>VLOOKUP($A$9:$A$93,dt!$A$2:$AQ$78,19,FALSE)</f>
        <v>30</v>
      </c>
      <c r="T25" s="3">
        <f>VLOOKUP($A$9:$A$93,dt!$A$2:$AQ$78,20,FALSE)</f>
        <v>7</v>
      </c>
      <c r="U25" s="3">
        <f>VLOOKUP($A$9:$A$93,dt!$A$2:$AQ$78,21,FALSE)</f>
        <v>2</v>
      </c>
      <c r="V25" s="3">
        <f>VLOOKUP($A$9:$A$93,dt!$A$2:$AQ$78,22,FALSE)</f>
        <v>3</v>
      </c>
      <c r="W25" s="3">
        <f>VLOOKUP($A$9:$A$93,dt!$A$2:$AQ$78,23,FALSE)</f>
        <v>2</v>
      </c>
      <c r="X25" s="3">
        <f>VLOOKUP($A$9:$A$93,dt!$A$2:$AQ$78,24,FALSE)</f>
        <v>152</v>
      </c>
      <c r="Y25" s="3">
        <f>VLOOKUP($A$9:$A$93,dt!$A$2:$AQ$78,25,FALSE)</f>
        <v>2</v>
      </c>
      <c r="Z25" s="3">
        <f>VLOOKUP($A$9:$A$93,dt!$A$2:$AQ$78,26,FALSE)</f>
        <v>0</v>
      </c>
      <c r="AA25" s="3">
        <f>VLOOKUP($A$9:$A$93,dt!$A$2:$AQ$78,27,FALSE)</f>
        <v>0</v>
      </c>
      <c r="AB25" s="3">
        <f>VLOOKUP($A$9:$A$93,dt!$A$2:$AQ$78,28,FALSE)</f>
        <v>292</v>
      </c>
      <c r="AC25" s="3">
        <f>VLOOKUP($A$9:$A$93,dt!$A$2:$AQ$78,29,FALSE)</f>
        <v>23</v>
      </c>
      <c r="AD25" s="3">
        <f>VLOOKUP($A$9:$A$93,dt!$A$2:$AQ$78,30,FALSE)</f>
        <v>72</v>
      </c>
      <c r="AE25" s="3">
        <f>VLOOKUP($A$9:$A$93,dt!$A$2:$AQ$78,31,FALSE)</f>
        <v>4</v>
      </c>
      <c r="AF25" s="3">
        <f>VLOOKUP($A$9:$A$93,dt!$A$2:$AQ$78,32,FALSE)</f>
        <v>0</v>
      </c>
      <c r="AG25" s="3">
        <f>VLOOKUP($A$9:$A$93,dt!$A$2:$AQ$78,33,FALSE)</f>
        <v>0</v>
      </c>
      <c r="AH25" s="3">
        <f>VLOOKUP($A$9:$A$93,dt!$A$2:$AQ$78,34,FALSE)</f>
        <v>543</v>
      </c>
      <c r="AI25" s="3">
        <f>VLOOKUP($A$9:$A$93,dt!$A$2:$AQ$78,35,FALSE)</f>
        <v>20</v>
      </c>
      <c r="AJ25" s="3">
        <f>VLOOKUP($A$9:$A$93,dt!$A$2:$AQ$78,36,FALSE)</f>
        <v>360</v>
      </c>
      <c r="AK25" s="3">
        <f>VLOOKUP($A$9:$A$93,dt!$A$2:$AQ$78,37,FALSE)</f>
        <v>17</v>
      </c>
      <c r="AL25" s="3">
        <f>VLOOKUP($A$9:$A$93,dt!$A$2:$AQ$78,38,FALSE)</f>
        <v>0</v>
      </c>
      <c r="AM25" s="3">
        <f>VLOOKUP($A$9:$A$93,dt!$A$2:$AQ$78,39,FALSE)</f>
        <v>0</v>
      </c>
      <c r="AN25" s="3">
        <f>VLOOKUP($A$9:$A$93,dt!$A$2:$AQ$78,40,FALSE)</f>
        <v>150</v>
      </c>
      <c r="AO25" s="3">
        <f>VLOOKUP($A$9:$A$93,dt!$A$2:$AQ$78,41,FALSE)</f>
        <v>1</v>
      </c>
      <c r="AP25" s="3">
        <f>VLOOKUP($A$9:$A$93,dt!$A$2:$AQ$78,42,FALSE)</f>
        <v>4363</v>
      </c>
      <c r="AQ25" s="3">
        <f>VLOOKUP($A$9:$A$93,dt!$A$2:$AQ$78,43,FALSE)</f>
        <v>0</v>
      </c>
      <c r="AR25" s="3">
        <f>VLOOKUP($A$9:$A$93,dt!$A$1:$AU$78,44,FALSE)</f>
        <v>150</v>
      </c>
      <c r="AS25" s="3">
        <f>VLOOKUP($A$9:$A$93,dt!$A$1:$AU$78,45,FALSE)</f>
        <v>185</v>
      </c>
    </row>
    <row r="26" spans="1:45" ht="20.45" customHeight="1">
      <c r="A26" s="12" t="s">
        <v>53</v>
      </c>
      <c r="B26" s="3">
        <f>VLOOKUP($A$9:$A$93,dt!$A$2:$AQ$78,2,FALSE)</f>
        <v>0</v>
      </c>
      <c r="C26" s="3">
        <f>VLOOKUP($A$9:$A$93,dt!$A$2:$AQ$78,3,FALSE)</f>
        <v>0</v>
      </c>
      <c r="D26" s="3">
        <f>VLOOKUP($A$9:$A$93,dt!$A$2:$AQ$78,4,FALSE)</f>
        <v>92500</v>
      </c>
      <c r="E26" s="3">
        <f>VLOOKUP($A$9:$A$93,dt!$A$2:$AQ$78,5,FALSE)</f>
        <v>5</v>
      </c>
      <c r="F26" s="3">
        <f>VLOOKUP($A$9:$A$93,dt!$A$2:$AQ$78,6,FALSE)</f>
        <v>92500</v>
      </c>
      <c r="G26" s="3">
        <f>VLOOKUP($A$9:$A$93,dt!$A$2:$AQ$78,7,FALSE)</f>
        <v>5</v>
      </c>
      <c r="H26" s="3">
        <f>VLOOKUP($A$9:$A$93,dt!$A$2:$AQ$78,8,FALSE)</f>
        <v>0</v>
      </c>
      <c r="I26" s="3">
        <f>VLOOKUP($A$9:$A$93,dt!$A$2:$AQ$78,9,FALSE)</f>
        <v>0</v>
      </c>
      <c r="J26" s="3">
        <f>VLOOKUP($A$9:$A$93,dt!$A$2:$AQ$78,10,FALSE)</f>
        <v>0</v>
      </c>
      <c r="K26" s="3">
        <f>VLOOKUP($A$9:$A$93,dt!$A$2:$AQ$78,11,FALSE)</f>
        <v>0</v>
      </c>
      <c r="L26" s="3">
        <f>VLOOKUP($A$9:$A$93,dt!$A$2:$AQ$78,12,FALSE)</f>
        <v>0</v>
      </c>
      <c r="M26" s="3">
        <f>VLOOKUP($A$9:$A$93,dt!$A$2:$AQ$78,13,FALSE)</f>
        <v>0</v>
      </c>
      <c r="N26" s="3">
        <f>VLOOKUP($A$9:$A$93,dt!$A$2:$AQ$78,14,FALSE)</f>
        <v>221</v>
      </c>
      <c r="O26" s="3">
        <f>VLOOKUP($A$9:$A$93,dt!$A$2:$AQ$78,15,FALSE)</f>
        <v>33</v>
      </c>
      <c r="P26" s="3">
        <f>VLOOKUP($A$9:$A$93,dt!$A$2:$AQ$78,16,FALSE)</f>
        <v>748</v>
      </c>
      <c r="Q26" s="3">
        <f>VLOOKUP($A$9:$A$93,dt!$A$2:$AQ$78,17,FALSE)</f>
        <v>108</v>
      </c>
      <c r="R26" s="3">
        <f>VLOOKUP($A$9:$A$93,dt!$A$2:$AQ$78,18,FALSE)</f>
        <v>188</v>
      </c>
      <c r="S26" s="3">
        <f>VLOOKUP($A$9:$A$93,dt!$A$2:$AQ$78,19,FALSE)</f>
        <v>14</v>
      </c>
      <c r="T26" s="3">
        <f>VLOOKUP($A$9:$A$93,dt!$A$2:$AQ$78,20,FALSE)</f>
        <v>2</v>
      </c>
      <c r="U26" s="3">
        <f>VLOOKUP($A$9:$A$93,dt!$A$2:$AQ$78,21,FALSE)</f>
        <v>1</v>
      </c>
      <c r="V26" s="3">
        <f>VLOOKUP($A$9:$A$93,dt!$A$2:$AQ$78,22,FALSE)</f>
        <v>0</v>
      </c>
      <c r="W26" s="3">
        <f>VLOOKUP($A$9:$A$93,dt!$A$2:$AQ$78,23,FALSE)</f>
        <v>0</v>
      </c>
      <c r="X26" s="3">
        <f>VLOOKUP($A$9:$A$93,dt!$A$2:$AQ$78,24,FALSE)</f>
        <v>27</v>
      </c>
      <c r="Y26" s="3">
        <f>VLOOKUP($A$9:$A$93,dt!$A$2:$AQ$78,25,FALSE)</f>
        <v>2</v>
      </c>
      <c r="Z26" s="3">
        <f>VLOOKUP($A$9:$A$93,dt!$A$2:$AQ$78,26,FALSE)</f>
        <v>0</v>
      </c>
      <c r="AA26" s="3">
        <f>VLOOKUP($A$9:$A$93,dt!$A$2:$AQ$78,27,FALSE)</f>
        <v>0</v>
      </c>
      <c r="AB26" s="3">
        <f>VLOOKUP($A$9:$A$93,dt!$A$2:$AQ$78,28,FALSE)</f>
        <v>17</v>
      </c>
      <c r="AC26" s="3">
        <f>VLOOKUP($A$9:$A$93,dt!$A$2:$AQ$78,29,FALSE)</f>
        <v>4</v>
      </c>
      <c r="AD26" s="3">
        <f>VLOOKUP($A$9:$A$93,dt!$A$2:$AQ$78,30,FALSE)</f>
        <v>7</v>
      </c>
      <c r="AE26" s="3">
        <f>VLOOKUP($A$9:$A$93,dt!$A$2:$AQ$78,31,FALSE)</f>
        <v>2</v>
      </c>
      <c r="AF26" s="3">
        <f>VLOOKUP($A$9:$A$93,dt!$A$2:$AQ$78,32,FALSE)</f>
        <v>0</v>
      </c>
      <c r="AG26" s="3">
        <f>VLOOKUP($A$9:$A$93,dt!$A$2:$AQ$78,33,FALSE)</f>
        <v>0</v>
      </c>
      <c r="AH26" s="3">
        <f>VLOOKUP($A$9:$A$93,dt!$A$2:$AQ$78,34,FALSE)</f>
        <v>1868</v>
      </c>
      <c r="AI26" s="3">
        <f>VLOOKUP($A$9:$A$93,dt!$A$2:$AQ$78,35,FALSE)</f>
        <v>39</v>
      </c>
      <c r="AJ26" s="3">
        <f>VLOOKUP($A$9:$A$93,dt!$A$2:$AQ$78,36,FALSE)</f>
        <v>793</v>
      </c>
      <c r="AK26" s="3">
        <f>VLOOKUP($A$9:$A$93,dt!$A$2:$AQ$78,37,FALSE)</f>
        <v>42</v>
      </c>
      <c r="AL26" s="3">
        <f>VLOOKUP($A$9:$A$93,dt!$A$2:$AQ$78,38,FALSE)</f>
        <v>0</v>
      </c>
      <c r="AM26" s="3">
        <f>VLOOKUP($A$9:$A$93,dt!$A$2:$AQ$78,39,FALSE)</f>
        <v>0</v>
      </c>
      <c r="AN26" s="3">
        <f>VLOOKUP($A$9:$A$93,dt!$A$2:$AQ$78,40,FALSE)</f>
        <v>0</v>
      </c>
      <c r="AO26" s="3">
        <f>VLOOKUP($A$9:$A$93,dt!$A$2:$AQ$78,41,FALSE)</f>
        <v>0</v>
      </c>
      <c r="AP26" s="3">
        <f>VLOOKUP($A$9:$A$93,dt!$A$2:$AQ$78,42,FALSE)</f>
        <v>3871</v>
      </c>
      <c r="AQ26" s="3">
        <f>VLOOKUP($A$9:$A$93,dt!$A$2:$AQ$78,43,FALSE)</f>
        <v>0</v>
      </c>
      <c r="AR26" s="3">
        <f>VLOOKUP($A$9:$A$93,dt!$A$1:$AU$78,44,FALSE)</f>
        <v>0</v>
      </c>
      <c r="AS26" s="3">
        <f>VLOOKUP($A$9:$A$93,dt!$A$1:$AU$78,45,FALSE)</f>
        <v>200</v>
      </c>
    </row>
    <row r="27" spans="1:45" ht="20.45" customHeight="1">
      <c r="A27" s="12" t="s">
        <v>54</v>
      </c>
      <c r="B27" s="3">
        <f>VLOOKUP($A$9:$A$93,dt!$A$2:$AQ$78,2,FALSE)</f>
        <v>34</v>
      </c>
      <c r="C27" s="3">
        <f>VLOOKUP($A$9:$A$93,dt!$A$2:$AQ$78,3,FALSE)</f>
        <v>6</v>
      </c>
      <c r="D27" s="3">
        <f>VLOOKUP($A$9:$A$93,dt!$A$2:$AQ$78,4,FALSE)</f>
        <v>11029</v>
      </c>
      <c r="E27" s="3">
        <f>VLOOKUP($A$9:$A$93,dt!$A$2:$AQ$78,5,FALSE)</f>
        <v>9</v>
      </c>
      <c r="F27" s="3">
        <f>VLOOKUP($A$9:$A$93,dt!$A$2:$AQ$78,6,FALSE)</f>
        <v>11063</v>
      </c>
      <c r="G27" s="3">
        <f>VLOOKUP($A$9:$A$93,dt!$A$2:$AQ$78,7,FALSE)</f>
        <v>15</v>
      </c>
      <c r="H27" s="3">
        <f>VLOOKUP($A$9:$A$93,dt!$A$2:$AQ$78,8,FALSE)</f>
        <v>0</v>
      </c>
      <c r="I27" s="3">
        <f>VLOOKUP($A$9:$A$93,dt!$A$2:$AQ$78,9,FALSE)</f>
        <v>0</v>
      </c>
      <c r="J27" s="3">
        <f>VLOOKUP($A$9:$A$93,dt!$A$2:$AQ$78,10,FALSE)</f>
        <v>0</v>
      </c>
      <c r="K27" s="3">
        <f>VLOOKUP($A$9:$A$93,dt!$A$2:$AQ$78,11,FALSE)</f>
        <v>0</v>
      </c>
      <c r="L27" s="3">
        <f>VLOOKUP($A$9:$A$93,dt!$A$2:$AQ$78,12,FALSE)</f>
        <v>0</v>
      </c>
      <c r="M27" s="3">
        <f>VLOOKUP($A$9:$A$93,dt!$A$2:$AQ$78,13,FALSE)</f>
        <v>0</v>
      </c>
      <c r="N27" s="3">
        <f>VLOOKUP($A$9:$A$93,dt!$A$2:$AQ$78,14,FALSE)</f>
        <v>95</v>
      </c>
      <c r="O27" s="3">
        <f>VLOOKUP($A$9:$A$93,dt!$A$2:$AQ$78,15,FALSE)</f>
        <v>22</v>
      </c>
      <c r="P27" s="3">
        <f>VLOOKUP($A$9:$A$93,dt!$A$2:$AQ$78,16,FALSE)</f>
        <v>1654</v>
      </c>
      <c r="Q27" s="3">
        <f>VLOOKUP($A$9:$A$93,dt!$A$2:$AQ$78,17,FALSE)</f>
        <v>192</v>
      </c>
      <c r="R27" s="3">
        <f>VLOOKUP($A$9:$A$93,dt!$A$2:$AQ$78,18,FALSE)</f>
        <v>968</v>
      </c>
      <c r="S27" s="3">
        <f>VLOOKUP($A$9:$A$93,dt!$A$2:$AQ$78,19,FALSE)</f>
        <v>61</v>
      </c>
      <c r="T27" s="3">
        <f>VLOOKUP($A$9:$A$93,dt!$A$2:$AQ$78,20,FALSE)</f>
        <v>0</v>
      </c>
      <c r="U27" s="3">
        <f>VLOOKUP($A$9:$A$93,dt!$A$2:$AQ$78,21,FALSE)</f>
        <v>0</v>
      </c>
      <c r="V27" s="3">
        <f>VLOOKUP($A$9:$A$93,dt!$A$2:$AQ$78,22,FALSE)</f>
        <v>2</v>
      </c>
      <c r="W27" s="3">
        <f>VLOOKUP($A$9:$A$93,dt!$A$2:$AQ$78,23,FALSE)</f>
        <v>1</v>
      </c>
      <c r="X27" s="3">
        <f>VLOOKUP($A$9:$A$93,dt!$A$2:$AQ$78,24,FALSE)</f>
        <v>61</v>
      </c>
      <c r="Y27" s="3">
        <f>VLOOKUP($A$9:$A$93,dt!$A$2:$AQ$78,25,FALSE)</f>
        <v>2</v>
      </c>
      <c r="Z27" s="3">
        <f>VLOOKUP($A$9:$A$93,dt!$A$2:$AQ$78,26,FALSE)</f>
        <v>0</v>
      </c>
      <c r="AA27" s="3">
        <f>VLOOKUP($A$9:$A$93,dt!$A$2:$AQ$78,27,FALSE)</f>
        <v>0</v>
      </c>
      <c r="AB27" s="3">
        <f>VLOOKUP($A$9:$A$93,dt!$A$2:$AQ$78,28,FALSE)</f>
        <v>576</v>
      </c>
      <c r="AC27" s="3">
        <f>VLOOKUP($A$9:$A$93,dt!$A$2:$AQ$78,29,FALSE)</f>
        <v>73</v>
      </c>
      <c r="AD27" s="3">
        <f>VLOOKUP($A$9:$A$93,dt!$A$2:$AQ$78,30,FALSE)</f>
        <v>177</v>
      </c>
      <c r="AE27" s="3">
        <f>VLOOKUP($A$9:$A$93,dt!$A$2:$AQ$78,31,FALSE)</f>
        <v>11</v>
      </c>
      <c r="AF27" s="3">
        <f>VLOOKUP($A$9:$A$93,dt!$A$2:$AQ$78,32,FALSE)</f>
        <v>0</v>
      </c>
      <c r="AG27" s="3">
        <f>VLOOKUP($A$9:$A$93,dt!$A$2:$AQ$78,33,FALSE)</f>
        <v>0</v>
      </c>
      <c r="AH27" s="3">
        <f>VLOOKUP($A$9:$A$93,dt!$A$2:$AQ$78,34,FALSE)</f>
        <v>1742</v>
      </c>
      <c r="AI27" s="3">
        <f>VLOOKUP($A$9:$A$93,dt!$A$2:$AQ$78,35,FALSE)</f>
        <v>41</v>
      </c>
      <c r="AJ27" s="3">
        <f>VLOOKUP($A$9:$A$93,dt!$A$2:$AQ$78,36,FALSE)</f>
        <v>1680</v>
      </c>
      <c r="AK27" s="3">
        <f>VLOOKUP($A$9:$A$93,dt!$A$2:$AQ$78,37,FALSE)</f>
        <v>55</v>
      </c>
      <c r="AL27" s="3">
        <f>VLOOKUP($A$9:$A$93,dt!$A$2:$AQ$78,38,FALSE)</f>
        <v>0</v>
      </c>
      <c r="AM27" s="3">
        <f>VLOOKUP($A$9:$A$93,dt!$A$2:$AQ$78,39,FALSE)</f>
        <v>0</v>
      </c>
      <c r="AN27" s="3">
        <f>VLOOKUP($A$9:$A$93,dt!$A$2:$AQ$78,40,FALSE)</f>
        <v>164248</v>
      </c>
      <c r="AO27" s="3">
        <f>VLOOKUP($A$9:$A$93,dt!$A$2:$AQ$78,41,FALSE)</f>
        <v>17</v>
      </c>
      <c r="AP27" s="3">
        <f>VLOOKUP($A$9:$A$93,dt!$A$2:$AQ$78,42,FALSE)</f>
        <v>6955</v>
      </c>
      <c r="AQ27" s="3">
        <f>VLOOKUP($A$9:$A$93,dt!$A$2:$AQ$78,43,FALSE)</f>
        <v>0</v>
      </c>
      <c r="AR27" s="3">
        <f>VLOOKUP($A$9:$A$93,dt!$A$1:$AU$78,44,FALSE)</f>
        <v>164248</v>
      </c>
      <c r="AS27" s="3">
        <f>VLOOKUP($A$9:$A$93,dt!$A$1:$AU$78,45,FALSE)</f>
        <v>427</v>
      </c>
    </row>
    <row r="28" spans="1:45" ht="20.45" customHeight="1">
      <c r="A28" s="11" t="s">
        <v>26</v>
      </c>
      <c r="B28" s="13">
        <f t="shared" ref="B28:G28" si="11">SUM(B29:B36)</f>
        <v>51064</v>
      </c>
      <c r="C28" s="13">
        <f t="shared" si="11"/>
        <v>124</v>
      </c>
      <c r="D28" s="13">
        <f t="shared" si="11"/>
        <v>226027</v>
      </c>
      <c r="E28" s="13">
        <f t="shared" si="11"/>
        <v>271</v>
      </c>
      <c r="F28" s="13">
        <f t="shared" si="11"/>
        <v>277091</v>
      </c>
      <c r="G28" s="13">
        <f t="shared" si="11"/>
        <v>368</v>
      </c>
      <c r="H28" s="13">
        <f t="shared" ref="H28:AP28" si="12">SUM(H29:H36)</f>
        <v>84</v>
      </c>
      <c r="I28" s="13">
        <f t="shared" si="12"/>
        <v>11</v>
      </c>
      <c r="J28" s="13">
        <f t="shared" si="12"/>
        <v>1</v>
      </c>
      <c r="K28" s="13">
        <f t="shared" si="12"/>
        <v>1</v>
      </c>
      <c r="L28" s="13">
        <f t="shared" si="12"/>
        <v>385</v>
      </c>
      <c r="M28" s="13">
        <f t="shared" si="12"/>
        <v>198</v>
      </c>
      <c r="N28" s="13">
        <f t="shared" si="12"/>
        <v>2398</v>
      </c>
      <c r="O28" s="13">
        <f t="shared" si="12"/>
        <v>464</v>
      </c>
      <c r="P28" s="13">
        <f t="shared" si="12"/>
        <v>24484</v>
      </c>
      <c r="Q28" s="13">
        <f t="shared" si="12"/>
        <v>4533</v>
      </c>
      <c r="R28" s="13">
        <f t="shared" si="12"/>
        <v>29575</v>
      </c>
      <c r="S28" s="13">
        <f t="shared" si="12"/>
        <v>2209</v>
      </c>
      <c r="T28" s="13">
        <f t="shared" si="12"/>
        <v>324</v>
      </c>
      <c r="U28" s="13">
        <f t="shared" si="12"/>
        <v>39</v>
      </c>
      <c r="V28" s="13">
        <f t="shared" si="12"/>
        <v>4</v>
      </c>
      <c r="W28" s="13">
        <f t="shared" si="12"/>
        <v>2</v>
      </c>
      <c r="X28" s="13">
        <f t="shared" si="12"/>
        <v>692</v>
      </c>
      <c r="Y28" s="13">
        <f t="shared" si="12"/>
        <v>41</v>
      </c>
      <c r="Z28" s="13">
        <f t="shared" si="12"/>
        <v>2</v>
      </c>
      <c r="AA28" s="13">
        <f t="shared" si="12"/>
        <v>1</v>
      </c>
      <c r="AB28" s="13">
        <f t="shared" si="12"/>
        <v>9150</v>
      </c>
      <c r="AC28" s="13">
        <f t="shared" si="12"/>
        <v>1372</v>
      </c>
      <c r="AD28" s="13">
        <f t="shared" ref="AD28:AG28" si="13">SUM(AD29:AD36)</f>
        <v>2653</v>
      </c>
      <c r="AE28" s="13">
        <f t="shared" si="13"/>
        <v>458</v>
      </c>
      <c r="AF28" s="13">
        <f t="shared" si="13"/>
        <v>24</v>
      </c>
      <c r="AG28" s="13">
        <f t="shared" si="13"/>
        <v>3</v>
      </c>
      <c r="AH28" s="13">
        <f t="shared" si="12"/>
        <v>15243</v>
      </c>
      <c r="AI28" s="13">
        <f t="shared" si="12"/>
        <v>1762</v>
      </c>
      <c r="AJ28" s="13">
        <f t="shared" si="12"/>
        <v>69862</v>
      </c>
      <c r="AK28" s="13">
        <f t="shared" si="12"/>
        <v>1430</v>
      </c>
      <c r="AL28" s="13">
        <f t="shared" si="12"/>
        <v>465</v>
      </c>
      <c r="AM28" s="13">
        <f t="shared" si="12"/>
        <v>15</v>
      </c>
      <c r="AN28" s="13">
        <f t="shared" si="12"/>
        <v>830226</v>
      </c>
      <c r="AO28" s="13">
        <f t="shared" si="12"/>
        <v>549</v>
      </c>
      <c r="AP28" s="13">
        <f t="shared" si="12"/>
        <v>154881</v>
      </c>
      <c r="AQ28" s="13">
        <f>SUM(AQ29:AQ36)</f>
        <v>465</v>
      </c>
      <c r="AR28" s="13">
        <f>SUM(AR29:AR36)</f>
        <v>830226</v>
      </c>
      <c r="AS28" s="13">
        <f>SUM(AS29:AS36)</f>
        <v>11643</v>
      </c>
    </row>
    <row r="29" spans="1:45" ht="20.45" customHeight="1">
      <c r="A29" s="12" t="s">
        <v>55</v>
      </c>
      <c r="B29" s="3">
        <f>VLOOKUP($A$9:$A$93,dt!$A$2:$AQ$78,2,FALSE)</f>
        <v>7040</v>
      </c>
      <c r="C29" s="3">
        <f>VLOOKUP($A$9:$A$93,dt!$A$2:$AQ$78,3,FALSE)</f>
        <v>42</v>
      </c>
      <c r="D29" s="3">
        <f>VLOOKUP($A$9:$A$93,dt!$A$2:$AQ$78,4,FALSE)</f>
        <v>95146</v>
      </c>
      <c r="E29" s="3">
        <f>VLOOKUP($A$9:$A$93,dt!$A$2:$AQ$78,5,FALSE)</f>
        <v>63</v>
      </c>
      <c r="F29" s="3">
        <f>VLOOKUP($A$9:$A$93,dt!$A$2:$AQ$78,6,FALSE)</f>
        <v>102186</v>
      </c>
      <c r="G29" s="3">
        <f>VLOOKUP($A$9:$A$93,dt!$A$2:$AQ$78,7,FALSE)</f>
        <v>97</v>
      </c>
      <c r="H29" s="3">
        <f>VLOOKUP($A$9:$A$93,dt!$A$2:$AQ$78,8,FALSE)</f>
        <v>58</v>
      </c>
      <c r="I29" s="3">
        <f>VLOOKUP($A$9:$A$93,dt!$A$2:$AQ$78,9,FALSE)</f>
        <v>8</v>
      </c>
      <c r="J29" s="3">
        <f>VLOOKUP($A$9:$A$93,dt!$A$2:$AQ$78,10,FALSE)</f>
        <v>0</v>
      </c>
      <c r="K29" s="3">
        <f>VLOOKUP($A$9:$A$93,dt!$A$2:$AQ$78,11,FALSE)</f>
        <v>0</v>
      </c>
      <c r="L29" s="3">
        <f>VLOOKUP($A$9:$A$93,dt!$A$2:$AQ$78,12,FALSE)</f>
        <v>17</v>
      </c>
      <c r="M29" s="3">
        <f>VLOOKUP($A$9:$A$93,dt!$A$2:$AQ$78,13,FALSE)</f>
        <v>3</v>
      </c>
      <c r="N29" s="3">
        <f>VLOOKUP($A$9:$A$93,dt!$A$2:$AQ$78,14,FALSE)</f>
        <v>1558</v>
      </c>
      <c r="O29" s="3">
        <f>VLOOKUP($A$9:$A$93,dt!$A$2:$AQ$78,15,FALSE)</f>
        <v>205</v>
      </c>
      <c r="P29" s="3">
        <f>VLOOKUP($A$9:$A$93,dt!$A$2:$AQ$78,16,FALSE)</f>
        <v>7053</v>
      </c>
      <c r="Q29" s="3">
        <f>VLOOKUP($A$9:$A$93,dt!$A$2:$AQ$78,17,FALSE)</f>
        <v>1109</v>
      </c>
      <c r="R29" s="3">
        <f>VLOOKUP($A$9:$A$93,dt!$A$2:$AQ$78,18,FALSE)</f>
        <v>7631</v>
      </c>
      <c r="S29" s="3">
        <f>VLOOKUP($A$9:$A$93,dt!$A$2:$AQ$78,19,FALSE)</f>
        <v>441</v>
      </c>
      <c r="T29" s="3">
        <f>VLOOKUP($A$9:$A$93,dt!$A$2:$AQ$78,20,FALSE)</f>
        <v>40</v>
      </c>
      <c r="U29" s="3">
        <f>VLOOKUP($A$9:$A$93,dt!$A$2:$AQ$78,21,FALSE)</f>
        <v>10</v>
      </c>
      <c r="V29" s="3">
        <f>VLOOKUP($A$9:$A$93,dt!$A$2:$AQ$78,22,FALSE)</f>
        <v>0</v>
      </c>
      <c r="W29" s="3">
        <f>VLOOKUP($A$9:$A$93,dt!$A$2:$AQ$78,23,FALSE)</f>
        <v>0</v>
      </c>
      <c r="X29" s="3">
        <f>VLOOKUP($A$9:$A$93,dt!$A$2:$AQ$78,24,FALSE)</f>
        <v>253</v>
      </c>
      <c r="Y29" s="3">
        <f>VLOOKUP($A$9:$A$93,dt!$A$2:$AQ$78,25,FALSE)</f>
        <v>13</v>
      </c>
      <c r="Z29" s="3">
        <f>VLOOKUP($A$9:$A$93,dt!$A$2:$AQ$78,26,FALSE)</f>
        <v>2</v>
      </c>
      <c r="AA29" s="3">
        <f>VLOOKUP($A$9:$A$93,dt!$A$2:$AQ$78,27,FALSE)</f>
        <v>1</v>
      </c>
      <c r="AB29" s="3">
        <f>VLOOKUP($A$9:$A$93,dt!$A$2:$AQ$78,28,FALSE)</f>
        <v>2129</v>
      </c>
      <c r="AC29" s="3">
        <f>VLOOKUP($A$9:$A$93,dt!$A$2:$AQ$78,29,FALSE)</f>
        <v>277</v>
      </c>
      <c r="AD29" s="3">
        <f>VLOOKUP($A$9:$A$93,dt!$A$2:$AQ$78,30,FALSE)</f>
        <v>619</v>
      </c>
      <c r="AE29" s="3">
        <f>VLOOKUP($A$9:$A$93,dt!$A$2:$AQ$78,31,FALSE)</f>
        <v>102</v>
      </c>
      <c r="AF29" s="3">
        <f>VLOOKUP($A$9:$A$93,dt!$A$2:$AQ$78,32,FALSE)</f>
        <v>0</v>
      </c>
      <c r="AG29" s="3">
        <f>VLOOKUP($A$9:$A$93,dt!$A$2:$AQ$78,33,FALSE)</f>
        <v>0</v>
      </c>
      <c r="AH29" s="3">
        <f>VLOOKUP($A$9:$A$93,dt!$A$2:$AQ$78,34,FALSE)</f>
        <v>7288</v>
      </c>
      <c r="AI29" s="3">
        <f>VLOOKUP($A$9:$A$93,dt!$A$2:$AQ$78,35,FALSE)</f>
        <v>828</v>
      </c>
      <c r="AJ29" s="3">
        <f>VLOOKUP($A$9:$A$93,dt!$A$2:$AQ$78,36,FALSE)</f>
        <v>25293</v>
      </c>
      <c r="AK29" s="3">
        <f>VLOOKUP($A$9:$A$93,dt!$A$2:$AQ$78,37,FALSE)</f>
        <v>390</v>
      </c>
      <c r="AL29" s="3">
        <f>VLOOKUP($A$9:$A$93,dt!$A$2:$AQ$78,38,FALSE)</f>
        <v>169</v>
      </c>
      <c r="AM29" s="3">
        <f>VLOOKUP($A$9:$A$93,dt!$A$2:$AQ$78,39,FALSE)</f>
        <v>4</v>
      </c>
      <c r="AN29" s="3">
        <f>VLOOKUP($A$9:$A$93,dt!$A$2:$AQ$78,40,FALSE)</f>
        <v>35245</v>
      </c>
      <c r="AO29" s="3">
        <f>VLOOKUP($A$9:$A$93,dt!$A$2:$AQ$78,41,FALSE)</f>
        <v>123</v>
      </c>
      <c r="AP29" s="3">
        <f>VLOOKUP($A$9:$A$93,dt!$A$2:$AQ$78,42,FALSE)</f>
        <v>51941</v>
      </c>
      <c r="AQ29" s="3">
        <f>VLOOKUP($A$9:$A$93,dt!$A$2:$AQ$78,43,FALSE)</f>
        <v>169</v>
      </c>
      <c r="AR29" s="3">
        <f>VLOOKUP($A$9:$A$93,dt!$A$1:$AU$78,44,FALSE)</f>
        <v>35245</v>
      </c>
      <c r="AS29" s="3">
        <f>VLOOKUP($A$9:$A$93,dt!$A$1:$AU$78,45,FALSE)</f>
        <v>3194</v>
      </c>
    </row>
    <row r="30" spans="1:45" ht="20.45" customHeight="1">
      <c r="A30" s="12" t="s">
        <v>56</v>
      </c>
      <c r="B30" s="3">
        <f>VLOOKUP($A$9:$A$93,dt!$A$2:$AQ$78,2,FALSE)</f>
        <v>13460</v>
      </c>
      <c r="C30" s="3">
        <f>VLOOKUP($A$9:$A$93,dt!$A$2:$AQ$78,3,FALSE)</f>
        <v>24</v>
      </c>
      <c r="D30" s="3">
        <f>VLOOKUP($A$9:$A$93,dt!$A$2:$AQ$78,4,FALSE)</f>
        <v>12268</v>
      </c>
      <c r="E30" s="3">
        <f>VLOOKUP($A$9:$A$93,dt!$A$2:$AQ$78,5,FALSE)</f>
        <v>65</v>
      </c>
      <c r="F30" s="3">
        <f>VLOOKUP($A$9:$A$93,dt!$A$2:$AQ$78,6,FALSE)</f>
        <v>25728</v>
      </c>
      <c r="G30" s="3">
        <f>VLOOKUP($A$9:$A$93,dt!$A$2:$AQ$78,7,FALSE)</f>
        <v>82</v>
      </c>
      <c r="H30" s="3">
        <f>VLOOKUP($A$9:$A$93,dt!$A$2:$AQ$78,8,FALSE)</f>
        <v>10</v>
      </c>
      <c r="I30" s="3">
        <f>VLOOKUP($A$9:$A$93,dt!$A$2:$AQ$78,9,FALSE)</f>
        <v>1</v>
      </c>
      <c r="J30" s="3">
        <f>VLOOKUP($A$9:$A$93,dt!$A$2:$AQ$78,10,FALSE)</f>
        <v>0</v>
      </c>
      <c r="K30" s="3">
        <f>VLOOKUP($A$9:$A$93,dt!$A$2:$AQ$78,11,FALSE)</f>
        <v>0</v>
      </c>
      <c r="L30" s="3">
        <f>VLOOKUP($A$9:$A$93,dt!$A$2:$AQ$78,12,FALSE)</f>
        <v>10</v>
      </c>
      <c r="M30" s="3">
        <f>VLOOKUP($A$9:$A$93,dt!$A$2:$AQ$78,13,FALSE)</f>
        <v>7</v>
      </c>
      <c r="N30" s="3">
        <f>VLOOKUP($A$9:$A$93,dt!$A$2:$AQ$78,14,FALSE)</f>
        <v>135</v>
      </c>
      <c r="O30" s="3">
        <f>VLOOKUP($A$9:$A$93,dt!$A$2:$AQ$78,15,FALSE)</f>
        <v>36</v>
      </c>
      <c r="P30" s="3">
        <f>VLOOKUP($A$9:$A$93,dt!$A$2:$AQ$78,16,FALSE)</f>
        <v>3882</v>
      </c>
      <c r="Q30" s="3">
        <f>VLOOKUP($A$9:$A$93,dt!$A$2:$AQ$78,17,FALSE)</f>
        <v>711</v>
      </c>
      <c r="R30" s="3">
        <f>VLOOKUP($A$9:$A$93,dt!$A$2:$AQ$78,18,FALSE)</f>
        <v>3929</v>
      </c>
      <c r="S30" s="3">
        <f>VLOOKUP($A$9:$A$93,dt!$A$2:$AQ$78,19,FALSE)</f>
        <v>313</v>
      </c>
      <c r="T30" s="3">
        <f>VLOOKUP($A$9:$A$93,dt!$A$2:$AQ$78,20,FALSE)</f>
        <v>78</v>
      </c>
      <c r="U30" s="3">
        <f>VLOOKUP($A$9:$A$93,dt!$A$2:$AQ$78,21,FALSE)</f>
        <v>4</v>
      </c>
      <c r="V30" s="3">
        <f>VLOOKUP($A$9:$A$93,dt!$A$2:$AQ$78,22,FALSE)</f>
        <v>2</v>
      </c>
      <c r="W30" s="3">
        <f>VLOOKUP($A$9:$A$93,dt!$A$2:$AQ$78,23,FALSE)</f>
        <v>1</v>
      </c>
      <c r="X30" s="3">
        <f>VLOOKUP($A$9:$A$93,dt!$A$2:$AQ$78,24,FALSE)</f>
        <v>16</v>
      </c>
      <c r="Y30" s="3">
        <f>VLOOKUP($A$9:$A$93,dt!$A$2:$AQ$78,25,FALSE)</f>
        <v>2</v>
      </c>
      <c r="Z30" s="3">
        <f>VLOOKUP($A$9:$A$93,dt!$A$2:$AQ$78,26,FALSE)</f>
        <v>0</v>
      </c>
      <c r="AA30" s="3">
        <f>VLOOKUP($A$9:$A$93,dt!$A$2:$AQ$78,27,FALSE)</f>
        <v>0</v>
      </c>
      <c r="AB30" s="3">
        <f>VLOOKUP($A$9:$A$93,dt!$A$2:$AQ$78,28,FALSE)</f>
        <v>1628</v>
      </c>
      <c r="AC30" s="3">
        <f>VLOOKUP($A$9:$A$93,dt!$A$2:$AQ$78,29,FALSE)</f>
        <v>276</v>
      </c>
      <c r="AD30" s="3">
        <f>VLOOKUP($A$9:$A$93,dt!$A$2:$AQ$78,30,FALSE)</f>
        <v>641</v>
      </c>
      <c r="AE30" s="3">
        <f>VLOOKUP($A$9:$A$93,dt!$A$2:$AQ$78,31,FALSE)</f>
        <v>62</v>
      </c>
      <c r="AF30" s="3">
        <f>VLOOKUP($A$9:$A$93,dt!$A$2:$AQ$78,32,FALSE)</f>
        <v>22</v>
      </c>
      <c r="AG30" s="3">
        <f>VLOOKUP($A$9:$A$93,dt!$A$2:$AQ$78,33,FALSE)</f>
        <v>2</v>
      </c>
      <c r="AH30" s="3">
        <f>VLOOKUP($A$9:$A$93,dt!$A$2:$AQ$78,34,FALSE)</f>
        <v>3049</v>
      </c>
      <c r="AI30" s="3">
        <f>VLOOKUP($A$9:$A$93,dt!$A$2:$AQ$78,35,FALSE)</f>
        <v>436</v>
      </c>
      <c r="AJ30" s="3">
        <f>VLOOKUP($A$9:$A$93,dt!$A$2:$AQ$78,36,FALSE)</f>
        <v>5059</v>
      </c>
      <c r="AK30" s="3">
        <f>VLOOKUP($A$9:$A$93,dt!$A$2:$AQ$78,37,FALSE)</f>
        <v>383</v>
      </c>
      <c r="AL30" s="3">
        <f>VLOOKUP($A$9:$A$93,dt!$A$2:$AQ$78,38,FALSE)</f>
        <v>70</v>
      </c>
      <c r="AM30" s="3">
        <f>VLOOKUP($A$9:$A$93,dt!$A$2:$AQ$78,39,FALSE)</f>
        <v>3</v>
      </c>
      <c r="AN30" s="3">
        <f>VLOOKUP($A$9:$A$93,dt!$A$2:$AQ$78,40,FALSE)</f>
        <v>61472</v>
      </c>
      <c r="AO30" s="3">
        <f>VLOOKUP($A$9:$A$93,dt!$A$2:$AQ$78,41,FALSE)</f>
        <v>124</v>
      </c>
      <c r="AP30" s="3">
        <f>VLOOKUP($A$9:$A$93,dt!$A$2:$AQ$78,42,FALSE)</f>
        <v>18461</v>
      </c>
      <c r="AQ30" s="3">
        <f>VLOOKUP($A$9:$A$93,dt!$A$2:$AQ$78,43,FALSE)</f>
        <v>70</v>
      </c>
      <c r="AR30" s="3">
        <f>VLOOKUP($A$9:$A$93,dt!$A$1:$AU$78,44,FALSE)</f>
        <v>61472</v>
      </c>
      <c r="AS30" s="3">
        <f>VLOOKUP($A$9:$A$93,dt!$A$1:$AU$78,45,FALSE)</f>
        <v>2052</v>
      </c>
    </row>
    <row r="31" spans="1:45" ht="20.45" customHeight="1">
      <c r="A31" s="12" t="s">
        <v>57</v>
      </c>
      <c r="B31" s="3">
        <f>VLOOKUP($A$9:$A$93,dt!$A$2:$AQ$78,2,FALSE)</f>
        <v>251</v>
      </c>
      <c r="C31" s="3">
        <f>VLOOKUP($A$9:$A$93,dt!$A$2:$AQ$78,3,FALSE)</f>
        <v>7</v>
      </c>
      <c r="D31" s="3">
        <f>VLOOKUP($A$9:$A$93,dt!$A$2:$AQ$78,4,FALSE)</f>
        <v>30474</v>
      </c>
      <c r="E31" s="3">
        <f>VLOOKUP($A$9:$A$93,dt!$A$2:$AQ$78,5,FALSE)</f>
        <v>24</v>
      </c>
      <c r="F31" s="3">
        <f>VLOOKUP($A$9:$A$93,dt!$A$2:$AQ$78,6,FALSE)</f>
        <v>30725</v>
      </c>
      <c r="G31" s="3">
        <f>VLOOKUP($A$9:$A$93,dt!$A$2:$AQ$78,7,FALSE)</f>
        <v>30</v>
      </c>
      <c r="H31" s="3">
        <f>VLOOKUP($A$9:$A$93,dt!$A$2:$AQ$78,8,FALSE)</f>
        <v>0</v>
      </c>
      <c r="I31" s="3">
        <f>VLOOKUP($A$9:$A$93,dt!$A$2:$AQ$78,9,FALSE)</f>
        <v>0</v>
      </c>
      <c r="J31" s="3">
        <f>VLOOKUP($A$9:$A$93,dt!$A$2:$AQ$78,10,FALSE)</f>
        <v>0</v>
      </c>
      <c r="K31" s="3">
        <f>VLOOKUP($A$9:$A$93,dt!$A$2:$AQ$78,11,FALSE)</f>
        <v>0</v>
      </c>
      <c r="L31" s="3">
        <f>VLOOKUP($A$9:$A$93,dt!$A$2:$AQ$78,12,FALSE)</f>
        <v>2</v>
      </c>
      <c r="M31" s="3">
        <f>VLOOKUP($A$9:$A$93,dt!$A$2:$AQ$78,13,FALSE)</f>
        <v>1</v>
      </c>
      <c r="N31" s="3">
        <f>VLOOKUP($A$9:$A$93,dt!$A$2:$AQ$78,14,FALSE)</f>
        <v>68</v>
      </c>
      <c r="O31" s="3">
        <f>VLOOKUP($A$9:$A$93,dt!$A$2:$AQ$78,15,FALSE)</f>
        <v>29</v>
      </c>
      <c r="P31" s="3">
        <f>VLOOKUP($A$9:$A$93,dt!$A$2:$AQ$78,16,FALSE)</f>
        <v>3730</v>
      </c>
      <c r="Q31" s="3">
        <f>VLOOKUP($A$9:$A$93,dt!$A$2:$AQ$78,17,FALSE)</f>
        <v>820</v>
      </c>
      <c r="R31" s="3">
        <f>VLOOKUP($A$9:$A$93,dt!$A$2:$AQ$78,18,FALSE)</f>
        <v>2554</v>
      </c>
      <c r="S31" s="3">
        <f>VLOOKUP($A$9:$A$93,dt!$A$2:$AQ$78,19,FALSE)</f>
        <v>279</v>
      </c>
      <c r="T31" s="3">
        <f>VLOOKUP($A$9:$A$93,dt!$A$2:$AQ$78,20,FALSE)</f>
        <v>7</v>
      </c>
      <c r="U31" s="3">
        <f>VLOOKUP($A$9:$A$93,dt!$A$2:$AQ$78,21,FALSE)</f>
        <v>2</v>
      </c>
      <c r="V31" s="3">
        <f>VLOOKUP($A$9:$A$93,dt!$A$2:$AQ$78,22,FALSE)</f>
        <v>0</v>
      </c>
      <c r="W31" s="3">
        <f>VLOOKUP($A$9:$A$93,dt!$A$2:$AQ$78,23,FALSE)</f>
        <v>0</v>
      </c>
      <c r="X31" s="3">
        <f>VLOOKUP($A$9:$A$93,dt!$A$2:$AQ$78,24,FALSE)</f>
        <v>105</v>
      </c>
      <c r="Y31" s="3">
        <f>VLOOKUP($A$9:$A$93,dt!$A$2:$AQ$78,25,FALSE)</f>
        <v>6</v>
      </c>
      <c r="Z31" s="3">
        <f>VLOOKUP($A$9:$A$93,dt!$A$2:$AQ$78,26,FALSE)</f>
        <v>0</v>
      </c>
      <c r="AA31" s="3">
        <f>VLOOKUP($A$9:$A$93,dt!$A$2:$AQ$78,27,FALSE)</f>
        <v>0</v>
      </c>
      <c r="AB31" s="3">
        <f>VLOOKUP($A$9:$A$93,dt!$A$2:$AQ$78,28,FALSE)</f>
        <v>1451</v>
      </c>
      <c r="AC31" s="3">
        <f>VLOOKUP($A$9:$A$93,dt!$A$2:$AQ$78,29,FALSE)</f>
        <v>229</v>
      </c>
      <c r="AD31" s="3">
        <f>VLOOKUP($A$9:$A$93,dt!$A$2:$AQ$78,30,FALSE)</f>
        <v>187</v>
      </c>
      <c r="AE31" s="3">
        <f>VLOOKUP($A$9:$A$93,dt!$A$2:$AQ$78,31,FALSE)</f>
        <v>57</v>
      </c>
      <c r="AF31" s="3">
        <f>VLOOKUP($A$9:$A$93,dt!$A$2:$AQ$78,32,FALSE)</f>
        <v>0</v>
      </c>
      <c r="AG31" s="3">
        <f>VLOOKUP($A$9:$A$93,dt!$A$2:$AQ$78,33,FALSE)</f>
        <v>0</v>
      </c>
      <c r="AH31" s="3">
        <f>VLOOKUP($A$9:$A$93,dt!$A$2:$AQ$78,34,FALSE)</f>
        <v>664</v>
      </c>
      <c r="AI31" s="3">
        <f>VLOOKUP($A$9:$A$93,dt!$A$2:$AQ$78,35,FALSE)</f>
        <v>56</v>
      </c>
      <c r="AJ31" s="3">
        <f>VLOOKUP($A$9:$A$93,dt!$A$2:$AQ$78,36,FALSE)</f>
        <v>27576</v>
      </c>
      <c r="AK31" s="3">
        <f>VLOOKUP($A$9:$A$93,dt!$A$2:$AQ$78,37,FALSE)</f>
        <v>169</v>
      </c>
      <c r="AL31" s="3">
        <f>VLOOKUP($A$9:$A$93,dt!$A$2:$AQ$78,38,FALSE)</f>
        <v>0</v>
      </c>
      <c r="AM31" s="3">
        <f>VLOOKUP($A$9:$A$93,dt!$A$2:$AQ$78,39,FALSE)</f>
        <v>0</v>
      </c>
      <c r="AN31" s="3">
        <f>VLOOKUP($A$9:$A$93,dt!$A$2:$AQ$78,40,FALSE)</f>
        <v>128487</v>
      </c>
      <c r="AO31" s="3">
        <f>VLOOKUP($A$9:$A$93,dt!$A$2:$AQ$78,41,FALSE)</f>
        <v>48</v>
      </c>
      <c r="AP31" s="3">
        <f>VLOOKUP($A$9:$A$93,dt!$A$2:$AQ$78,42,FALSE)</f>
        <v>36344</v>
      </c>
      <c r="AQ31" s="3">
        <f>VLOOKUP($A$9:$A$93,dt!$A$2:$AQ$78,43,FALSE)</f>
        <v>0</v>
      </c>
      <c r="AR31" s="3">
        <f>VLOOKUP($A$9:$A$93,dt!$A$1:$AU$78,44,FALSE)</f>
        <v>128487</v>
      </c>
      <c r="AS31" s="3">
        <f>VLOOKUP($A$9:$A$93,dt!$A$1:$AU$78,45,FALSE)</f>
        <v>1481</v>
      </c>
    </row>
    <row r="32" spans="1:45" ht="20.45" customHeight="1">
      <c r="A32" s="12" t="s">
        <v>58</v>
      </c>
      <c r="B32" s="3">
        <f>VLOOKUP($A$9:$A$93,dt!$A$2:$AQ$78,2,FALSE)</f>
        <v>411</v>
      </c>
      <c r="C32" s="3">
        <f>VLOOKUP($A$9:$A$93,dt!$A$2:$AQ$78,3,FALSE)</f>
        <v>18</v>
      </c>
      <c r="D32" s="3">
        <f>VLOOKUP($A$9:$A$93,dt!$A$2:$AQ$78,4,FALSE)</f>
        <v>19944</v>
      </c>
      <c r="E32" s="3">
        <f>VLOOKUP($A$9:$A$93,dt!$A$2:$AQ$78,5,FALSE)</f>
        <v>37</v>
      </c>
      <c r="F32" s="3">
        <f>VLOOKUP($A$9:$A$93,dt!$A$2:$AQ$78,6,FALSE)</f>
        <v>20355</v>
      </c>
      <c r="G32" s="3">
        <f>VLOOKUP($A$9:$A$93,dt!$A$2:$AQ$78,7,FALSE)</f>
        <v>54</v>
      </c>
      <c r="H32" s="3">
        <f>VLOOKUP($A$9:$A$93,dt!$A$2:$AQ$78,8,FALSE)</f>
        <v>1</v>
      </c>
      <c r="I32" s="3">
        <f>VLOOKUP($A$9:$A$93,dt!$A$2:$AQ$78,9,FALSE)</f>
        <v>1</v>
      </c>
      <c r="J32" s="3">
        <f>VLOOKUP($A$9:$A$93,dt!$A$2:$AQ$78,10,FALSE)</f>
        <v>1</v>
      </c>
      <c r="K32" s="3">
        <f>VLOOKUP($A$9:$A$93,dt!$A$2:$AQ$78,11,FALSE)</f>
        <v>1</v>
      </c>
      <c r="L32" s="3">
        <f>VLOOKUP($A$9:$A$93,dt!$A$2:$AQ$78,12,FALSE)</f>
        <v>294</v>
      </c>
      <c r="M32" s="3">
        <f>VLOOKUP($A$9:$A$93,dt!$A$2:$AQ$78,13,FALSE)</f>
        <v>175</v>
      </c>
      <c r="N32" s="3">
        <f>VLOOKUP($A$9:$A$93,dt!$A$2:$AQ$78,14,FALSE)</f>
        <v>225</v>
      </c>
      <c r="O32" s="3">
        <f>VLOOKUP($A$9:$A$93,dt!$A$2:$AQ$78,15,FALSE)</f>
        <v>76</v>
      </c>
      <c r="P32" s="3">
        <f>VLOOKUP($A$9:$A$93,dt!$A$2:$AQ$78,16,FALSE)</f>
        <v>2921</v>
      </c>
      <c r="Q32" s="3">
        <f>VLOOKUP($A$9:$A$93,dt!$A$2:$AQ$78,17,FALSE)</f>
        <v>582</v>
      </c>
      <c r="R32" s="3">
        <f>VLOOKUP($A$9:$A$93,dt!$A$2:$AQ$78,18,FALSE)</f>
        <v>3048</v>
      </c>
      <c r="S32" s="3">
        <f>VLOOKUP($A$9:$A$93,dt!$A$2:$AQ$78,19,FALSE)</f>
        <v>332</v>
      </c>
      <c r="T32" s="3">
        <f>VLOOKUP($A$9:$A$93,dt!$A$2:$AQ$78,20,FALSE)</f>
        <v>52</v>
      </c>
      <c r="U32" s="3">
        <f>VLOOKUP($A$9:$A$93,dt!$A$2:$AQ$78,21,FALSE)</f>
        <v>8</v>
      </c>
      <c r="V32" s="3">
        <f>VLOOKUP($A$9:$A$93,dt!$A$2:$AQ$78,22,FALSE)</f>
        <v>0</v>
      </c>
      <c r="W32" s="3">
        <f>VLOOKUP($A$9:$A$93,dt!$A$2:$AQ$78,23,FALSE)</f>
        <v>0</v>
      </c>
      <c r="X32" s="3">
        <f>VLOOKUP($A$9:$A$93,dt!$A$2:$AQ$78,24,FALSE)</f>
        <v>89</v>
      </c>
      <c r="Y32" s="3">
        <f>VLOOKUP($A$9:$A$93,dt!$A$2:$AQ$78,25,FALSE)</f>
        <v>4</v>
      </c>
      <c r="Z32" s="3">
        <f>VLOOKUP($A$9:$A$93,dt!$A$2:$AQ$78,26,FALSE)</f>
        <v>0</v>
      </c>
      <c r="AA32" s="3">
        <f>VLOOKUP($A$9:$A$93,dt!$A$2:$AQ$78,27,FALSE)</f>
        <v>0</v>
      </c>
      <c r="AB32" s="3">
        <f>VLOOKUP($A$9:$A$93,dt!$A$2:$AQ$78,28,FALSE)</f>
        <v>1650</v>
      </c>
      <c r="AC32" s="3">
        <f>VLOOKUP($A$9:$A$93,dt!$A$2:$AQ$78,29,FALSE)</f>
        <v>269</v>
      </c>
      <c r="AD32" s="3">
        <f>VLOOKUP($A$9:$A$93,dt!$A$2:$AQ$78,30,FALSE)</f>
        <v>433</v>
      </c>
      <c r="AE32" s="3">
        <f>VLOOKUP($A$9:$A$93,dt!$A$2:$AQ$78,31,FALSE)</f>
        <v>101</v>
      </c>
      <c r="AF32" s="3">
        <f>VLOOKUP($A$9:$A$93,dt!$A$2:$AQ$78,32,FALSE)</f>
        <v>0</v>
      </c>
      <c r="AG32" s="3">
        <f>VLOOKUP($A$9:$A$93,dt!$A$2:$AQ$78,33,FALSE)</f>
        <v>0</v>
      </c>
      <c r="AH32" s="3">
        <f>VLOOKUP($A$9:$A$93,dt!$A$2:$AQ$78,34,FALSE)</f>
        <v>1163</v>
      </c>
      <c r="AI32" s="3">
        <f>VLOOKUP($A$9:$A$93,dt!$A$2:$AQ$78,35,FALSE)</f>
        <v>134</v>
      </c>
      <c r="AJ32" s="3">
        <f>VLOOKUP($A$9:$A$93,dt!$A$2:$AQ$78,36,FALSE)</f>
        <v>2688</v>
      </c>
      <c r="AK32" s="3">
        <f>VLOOKUP($A$9:$A$93,dt!$A$2:$AQ$78,37,FALSE)</f>
        <v>159</v>
      </c>
      <c r="AL32" s="3">
        <f>VLOOKUP($A$9:$A$93,dt!$A$2:$AQ$78,38,FALSE)</f>
        <v>222</v>
      </c>
      <c r="AM32" s="3">
        <f>VLOOKUP($A$9:$A$93,dt!$A$2:$AQ$78,39,FALSE)</f>
        <v>4</v>
      </c>
      <c r="AN32" s="3">
        <f>VLOOKUP($A$9:$A$93,dt!$A$2:$AQ$78,40,FALSE)</f>
        <v>566638</v>
      </c>
      <c r="AO32" s="3">
        <f>VLOOKUP($A$9:$A$93,dt!$A$2:$AQ$78,41,FALSE)</f>
        <v>134</v>
      </c>
      <c r="AP32" s="3">
        <f>VLOOKUP($A$9:$A$93,dt!$A$2:$AQ$78,42,FALSE)</f>
        <v>12565</v>
      </c>
      <c r="AQ32" s="3">
        <f>VLOOKUP($A$9:$A$93,dt!$A$2:$AQ$78,43,FALSE)</f>
        <v>222</v>
      </c>
      <c r="AR32" s="3">
        <f>VLOOKUP($A$9:$A$93,dt!$A$1:$AU$78,44,FALSE)</f>
        <v>566638</v>
      </c>
      <c r="AS32" s="3">
        <f>VLOOKUP($A$9:$A$93,dt!$A$1:$AU$78,45,FALSE)</f>
        <v>1789</v>
      </c>
    </row>
    <row r="33" spans="1:45" ht="20.45" customHeight="1">
      <c r="A33" s="12" t="s">
        <v>59</v>
      </c>
      <c r="B33" s="3">
        <f>VLOOKUP($A$9:$A$93,dt!$A$2:$AQ$78,2,FALSE)</f>
        <v>8240</v>
      </c>
      <c r="C33" s="3">
        <f>VLOOKUP($A$9:$A$93,dt!$A$2:$AQ$78,3,FALSE)</f>
        <v>22</v>
      </c>
      <c r="D33" s="3">
        <f>VLOOKUP($A$9:$A$93,dt!$A$2:$AQ$78,4,FALSE)</f>
        <v>38066</v>
      </c>
      <c r="E33" s="3">
        <f>VLOOKUP($A$9:$A$93,dt!$A$2:$AQ$78,5,FALSE)</f>
        <v>45</v>
      </c>
      <c r="F33" s="3">
        <f>VLOOKUP($A$9:$A$93,dt!$A$2:$AQ$78,6,FALSE)</f>
        <v>46306</v>
      </c>
      <c r="G33" s="3">
        <f>VLOOKUP($A$9:$A$93,dt!$A$2:$AQ$78,7,FALSE)</f>
        <v>59</v>
      </c>
      <c r="H33" s="3">
        <f>VLOOKUP($A$9:$A$93,dt!$A$2:$AQ$78,8,FALSE)</f>
        <v>15</v>
      </c>
      <c r="I33" s="3">
        <f>VLOOKUP($A$9:$A$93,dt!$A$2:$AQ$78,9,FALSE)</f>
        <v>1</v>
      </c>
      <c r="J33" s="3">
        <f>VLOOKUP($A$9:$A$93,dt!$A$2:$AQ$78,10,FALSE)</f>
        <v>0</v>
      </c>
      <c r="K33" s="3">
        <f>VLOOKUP($A$9:$A$93,dt!$A$2:$AQ$78,11,FALSE)</f>
        <v>0</v>
      </c>
      <c r="L33" s="3">
        <f>VLOOKUP($A$9:$A$93,dt!$A$2:$AQ$78,12,FALSE)</f>
        <v>22</v>
      </c>
      <c r="M33" s="3">
        <f>VLOOKUP($A$9:$A$93,dt!$A$2:$AQ$78,13,FALSE)</f>
        <v>1</v>
      </c>
      <c r="N33" s="3">
        <f>VLOOKUP($A$9:$A$93,dt!$A$2:$AQ$78,14,FALSE)</f>
        <v>215</v>
      </c>
      <c r="O33" s="3">
        <f>VLOOKUP($A$9:$A$93,dt!$A$2:$AQ$78,15,FALSE)</f>
        <v>54</v>
      </c>
      <c r="P33" s="3">
        <f>VLOOKUP($A$9:$A$93,dt!$A$2:$AQ$78,16,FALSE)</f>
        <v>3226</v>
      </c>
      <c r="Q33" s="3">
        <f>VLOOKUP($A$9:$A$93,dt!$A$2:$AQ$78,17,FALSE)</f>
        <v>603</v>
      </c>
      <c r="R33" s="3">
        <f>VLOOKUP($A$9:$A$93,dt!$A$2:$AQ$78,18,FALSE)</f>
        <v>5393</v>
      </c>
      <c r="S33" s="3">
        <f>VLOOKUP($A$9:$A$93,dt!$A$2:$AQ$78,19,FALSE)</f>
        <v>421</v>
      </c>
      <c r="T33" s="3">
        <f>VLOOKUP($A$9:$A$93,dt!$A$2:$AQ$78,20,FALSE)</f>
        <v>125</v>
      </c>
      <c r="U33" s="3">
        <f>VLOOKUP($A$9:$A$93,dt!$A$2:$AQ$78,21,FALSE)</f>
        <v>9</v>
      </c>
      <c r="V33" s="3">
        <f>VLOOKUP($A$9:$A$93,dt!$A$2:$AQ$78,22,FALSE)</f>
        <v>0</v>
      </c>
      <c r="W33" s="3">
        <f>VLOOKUP($A$9:$A$93,dt!$A$2:$AQ$78,23,FALSE)</f>
        <v>0</v>
      </c>
      <c r="X33" s="3">
        <f>VLOOKUP($A$9:$A$93,dt!$A$2:$AQ$78,24,FALSE)</f>
        <v>179</v>
      </c>
      <c r="Y33" s="3">
        <f>VLOOKUP($A$9:$A$93,dt!$A$2:$AQ$78,25,FALSE)</f>
        <v>9</v>
      </c>
      <c r="Z33" s="3">
        <f>VLOOKUP($A$9:$A$93,dt!$A$2:$AQ$78,26,FALSE)</f>
        <v>0</v>
      </c>
      <c r="AA33" s="3">
        <f>VLOOKUP($A$9:$A$93,dt!$A$2:$AQ$78,27,FALSE)</f>
        <v>0</v>
      </c>
      <c r="AB33" s="3">
        <f>VLOOKUP($A$9:$A$93,dt!$A$2:$AQ$78,28,FALSE)</f>
        <v>830</v>
      </c>
      <c r="AC33" s="3">
        <f>VLOOKUP($A$9:$A$93,dt!$A$2:$AQ$78,29,FALSE)</f>
        <v>125</v>
      </c>
      <c r="AD33" s="3">
        <f>VLOOKUP($A$9:$A$93,dt!$A$2:$AQ$78,30,FALSE)</f>
        <v>418</v>
      </c>
      <c r="AE33" s="3">
        <f>VLOOKUP($A$9:$A$93,dt!$A$2:$AQ$78,31,FALSE)</f>
        <v>73</v>
      </c>
      <c r="AF33" s="3">
        <f>VLOOKUP($A$9:$A$93,dt!$A$2:$AQ$78,32,FALSE)</f>
        <v>2</v>
      </c>
      <c r="AG33" s="3">
        <f>VLOOKUP($A$9:$A$93,dt!$A$2:$AQ$78,33,FALSE)</f>
        <v>1</v>
      </c>
      <c r="AH33" s="3">
        <f>VLOOKUP($A$9:$A$93,dt!$A$2:$AQ$78,34,FALSE)</f>
        <v>1311</v>
      </c>
      <c r="AI33" s="3">
        <f>VLOOKUP($A$9:$A$93,dt!$A$2:$AQ$78,35,FALSE)</f>
        <v>132</v>
      </c>
      <c r="AJ33" s="3">
        <f>VLOOKUP($A$9:$A$93,dt!$A$2:$AQ$78,36,FALSE)</f>
        <v>6335</v>
      </c>
      <c r="AK33" s="3">
        <f>VLOOKUP($A$9:$A$93,dt!$A$2:$AQ$78,37,FALSE)</f>
        <v>118</v>
      </c>
      <c r="AL33" s="3">
        <f>VLOOKUP($A$9:$A$93,dt!$A$2:$AQ$78,38,FALSE)</f>
        <v>2</v>
      </c>
      <c r="AM33" s="3">
        <f>VLOOKUP($A$9:$A$93,dt!$A$2:$AQ$78,39,FALSE)</f>
        <v>2</v>
      </c>
      <c r="AN33" s="3">
        <f>VLOOKUP($A$9:$A$93,dt!$A$2:$AQ$78,40,FALSE)</f>
        <v>3652</v>
      </c>
      <c r="AO33" s="3">
        <f>VLOOKUP($A$9:$A$93,dt!$A$2:$AQ$78,41,FALSE)</f>
        <v>37</v>
      </c>
      <c r="AP33" s="3">
        <f>VLOOKUP($A$9:$A$93,dt!$A$2:$AQ$78,42,FALSE)</f>
        <v>18071</v>
      </c>
      <c r="AQ33" s="3">
        <f>VLOOKUP($A$9:$A$93,dt!$A$2:$AQ$78,43,FALSE)</f>
        <v>2</v>
      </c>
      <c r="AR33" s="3">
        <f>VLOOKUP($A$9:$A$93,dt!$A$1:$AU$78,44,FALSE)</f>
        <v>3652</v>
      </c>
      <c r="AS33" s="3">
        <f>VLOOKUP($A$9:$A$93,dt!$A$1:$AU$78,45,FALSE)</f>
        <v>1356</v>
      </c>
    </row>
    <row r="34" spans="1:45" ht="20.45" customHeight="1">
      <c r="A34" s="12" t="s">
        <v>60</v>
      </c>
      <c r="B34" s="3">
        <f>VLOOKUP($A$9:$A$93,dt!$A$2:$AQ$78,2,FALSE)</f>
        <v>119</v>
      </c>
      <c r="C34" s="3">
        <f>VLOOKUP($A$9:$A$93,dt!$A$2:$AQ$78,3,FALSE)</f>
        <v>3</v>
      </c>
      <c r="D34" s="3">
        <f>VLOOKUP($A$9:$A$93,dt!$A$2:$AQ$78,4,FALSE)</f>
        <v>1018</v>
      </c>
      <c r="E34" s="3">
        <f>VLOOKUP($A$9:$A$93,dt!$A$2:$AQ$78,5,FALSE)</f>
        <v>12</v>
      </c>
      <c r="F34" s="3">
        <f>VLOOKUP($A$9:$A$93,dt!$A$2:$AQ$78,6,FALSE)</f>
        <v>1137</v>
      </c>
      <c r="G34" s="3">
        <f>VLOOKUP($A$9:$A$93,dt!$A$2:$AQ$78,7,FALSE)</f>
        <v>15</v>
      </c>
      <c r="H34" s="3">
        <f>VLOOKUP($A$9:$A$93,dt!$A$2:$AQ$78,8,FALSE)</f>
        <v>0</v>
      </c>
      <c r="I34" s="3">
        <f>VLOOKUP($A$9:$A$93,dt!$A$2:$AQ$78,9,FALSE)</f>
        <v>0</v>
      </c>
      <c r="J34" s="3">
        <f>VLOOKUP($A$9:$A$93,dt!$A$2:$AQ$78,10,FALSE)</f>
        <v>0</v>
      </c>
      <c r="K34" s="3">
        <f>VLOOKUP($A$9:$A$93,dt!$A$2:$AQ$78,11,FALSE)</f>
        <v>0</v>
      </c>
      <c r="L34" s="3">
        <f>VLOOKUP($A$9:$A$93,dt!$A$2:$AQ$78,12,FALSE)</f>
        <v>0</v>
      </c>
      <c r="M34" s="3">
        <f>VLOOKUP($A$9:$A$93,dt!$A$2:$AQ$78,13,FALSE)</f>
        <v>0</v>
      </c>
      <c r="N34" s="3">
        <f>VLOOKUP($A$9:$A$93,dt!$A$2:$AQ$78,14,FALSE)</f>
        <v>76</v>
      </c>
      <c r="O34" s="3">
        <f>VLOOKUP($A$9:$A$93,dt!$A$2:$AQ$78,15,FALSE)</f>
        <v>21</v>
      </c>
      <c r="P34" s="3">
        <f>VLOOKUP($A$9:$A$93,dt!$A$2:$AQ$78,16,FALSE)</f>
        <v>758</v>
      </c>
      <c r="Q34" s="3">
        <f>VLOOKUP($A$9:$A$93,dt!$A$2:$AQ$78,17,FALSE)</f>
        <v>175</v>
      </c>
      <c r="R34" s="3">
        <f>VLOOKUP($A$9:$A$93,dt!$A$2:$AQ$78,18,FALSE)</f>
        <v>1825</v>
      </c>
      <c r="S34" s="3">
        <f>VLOOKUP($A$9:$A$93,dt!$A$2:$AQ$78,19,FALSE)</f>
        <v>171</v>
      </c>
      <c r="T34" s="3">
        <f>VLOOKUP($A$9:$A$93,dt!$A$2:$AQ$78,20,FALSE)</f>
        <v>5</v>
      </c>
      <c r="U34" s="3">
        <f>VLOOKUP($A$9:$A$93,dt!$A$2:$AQ$78,21,FALSE)</f>
        <v>1</v>
      </c>
      <c r="V34" s="3">
        <f>VLOOKUP($A$9:$A$93,dt!$A$2:$AQ$78,22,FALSE)</f>
        <v>0</v>
      </c>
      <c r="W34" s="3">
        <f>VLOOKUP($A$9:$A$93,dt!$A$2:$AQ$78,23,FALSE)</f>
        <v>0</v>
      </c>
      <c r="X34" s="3">
        <f>VLOOKUP($A$9:$A$93,dt!$A$2:$AQ$78,24,FALSE)</f>
        <v>2</v>
      </c>
      <c r="Y34" s="3">
        <f>VLOOKUP($A$9:$A$93,dt!$A$2:$AQ$78,25,FALSE)</f>
        <v>1</v>
      </c>
      <c r="Z34" s="3">
        <f>VLOOKUP($A$9:$A$93,dt!$A$2:$AQ$78,26,FALSE)</f>
        <v>0</v>
      </c>
      <c r="AA34" s="3">
        <f>VLOOKUP($A$9:$A$93,dt!$A$2:$AQ$78,27,FALSE)</f>
        <v>0</v>
      </c>
      <c r="AB34" s="3">
        <f>VLOOKUP($A$9:$A$93,dt!$A$2:$AQ$78,28,FALSE)</f>
        <v>304</v>
      </c>
      <c r="AC34" s="3">
        <f>VLOOKUP($A$9:$A$93,dt!$A$2:$AQ$78,29,FALSE)</f>
        <v>47</v>
      </c>
      <c r="AD34" s="3">
        <f>VLOOKUP($A$9:$A$93,dt!$A$2:$AQ$78,30,FALSE)</f>
        <v>72</v>
      </c>
      <c r="AE34" s="3">
        <f>VLOOKUP($A$9:$A$93,dt!$A$2:$AQ$78,31,FALSE)</f>
        <v>17</v>
      </c>
      <c r="AF34" s="3">
        <f>VLOOKUP($A$9:$A$93,dt!$A$2:$AQ$78,32,FALSE)</f>
        <v>0</v>
      </c>
      <c r="AG34" s="3">
        <f>VLOOKUP($A$9:$A$93,dt!$A$2:$AQ$78,33,FALSE)</f>
        <v>0</v>
      </c>
      <c r="AH34" s="3">
        <f>VLOOKUP($A$9:$A$93,dt!$A$2:$AQ$78,34,FALSE)</f>
        <v>741</v>
      </c>
      <c r="AI34" s="3">
        <f>VLOOKUP($A$9:$A$93,dt!$A$2:$AQ$78,35,FALSE)</f>
        <v>48</v>
      </c>
      <c r="AJ34" s="3">
        <f>VLOOKUP($A$9:$A$93,dt!$A$2:$AQ$78,36,FALSE)</f>
        <v>301</v>
      </c>
      <c r="AK34" s="3">
        <f>VLOOKUP($A$9:$A$93,dt!$A$2:$AQ$78,37,FALSE)</f>
        <v>33</v>
      </c>
      <c r="AL34" s="3">
        <f>VLOOKUP($A$9:$A$93,dt!$A$2:$AQ$78,38,FALSE)</f>
        <v>1</v>
      </c>
      <c r="AM34" s="3">
        <f>VLOOKUP($A$9:$A$93,dt!$A$2:$AQ$78,39,FALSE)</f>
        <v>1</v>
      </c>
      <c r="AN34" s="3">
        <f>VLOOKUP($A$9:$A$93,dt!$A$2:$AQ$78,40,FALSE)</f>
        <v>11092</v>
      </c>
      <c r="AO34" s="3">
        <f>VLOOKUP($A$9:$A$93,dt!$A$2:$AQ$78,41,FALSE)</f>
        <v>32</v>
      </c>
      <c r="AP34" s="3">
        <f>VLOOKUP($A$9:$A$93,dt!$A$2:$AQ$78,42,FALSE)</f>
        <v>4084</v>
      </c>
      <c r="AQ34" s="3">
        <f>VLOOKUP($A$9:$A$93,dt!$A$2:$AQ$78,43,FALSE)</f>
        <v>1</v>
      </c>
      <c r="AR34" s="3">
        <f>VLOOKUP($A$9:$A$93,dt!$A$1:$AU$78,44,FALSE)</f>
        <v>11092</v>
      </c>
      <c r="AS34" s="3">
        <f>VLOOKUP($A$9:$A$93,dt!$A$1:$AU$78,45,FALSE)</f>
        <v>495</v>
      </c>
    </row>
    <row r="35" spans="1:45" ht="20.45" customHeight="1">
      <c r="A35" s="12" t="s">
        <v>61</v>
      </c>
      <c r="B35" s="3">
        <f>VLOOKUP($A$9:$A$93,dt!$A$2:$AQ$78,2,FALSE)</f>
        <v>1543</v>
      </c>
      <c r="C35" s="3">
        <f>VLOOKUP($A$9:$A$93,dt!$A$2:$AQ$78,3,FALSE)</f>
        <v>7</v>
      </c>
      <c r="D35" s="3">
        <f>VLOOKUP($A$9:$A$93,dt!$A$2:$AQ$78,4,FALSE)</f>
        <v>17081</v>
      </c>
      <c r="E35" s="3">
        <f>VLOOKUP($A$9:$A$93,dt!$A$2:$AQ$78,5,FALSE)</f>
        <v>22</v>
      </c>
      <c r="F35" s="3">
        <f>VLOOKUP($A$9:$A$93,dt!$A$2:$AQ$78,6,FALSE)</f>
        <v>18624</v>
      </c>
      <c r="G35" s="3">
        <f>VLOOKUP($A$9:$A$93,dt!$A$2:$AQ$78,7,FALSE)</f>
        <v>28</v>
      </c>
      <c r="H35" s="3">
        <f>VLOOKUP($A$9:$A$93,dt!$A$2:$AQ$78,8,FALSE)</f>
        <v>0</v>
      </c>
      <c r="I35" s="3">
        <f>VLOOKUP($A$9:$A$93,dt!$A$2:$AQ$78,9,FALSE)</f>
        <v>0</v>
      </c>
      <c r="J35" s="3">
        <f>VLOOKUP($A$9:$A$93,dt!$A$2:$AQ$78,10,FALSE)</f>
        <v>0</v>
      </c>
      <c r="K35" s="3">
        <f>VLOOKUP($A$9:$A$93,dt!$A$2:$AQ$78,11,FALSE)</f>
        <v>0</v>
      </c>
      <c r="L35" s="3">
        <f>VLOOKUP($A$9:$A$93,dt!$A$2:$AQ$78,12,FALSE)</f>
        <v>40</v>
      </c>
      <c r="M35" s="3">
        <f>VLOOKUP($A$9:$A$93,dt!$A$2:$AQ$78,13,FALSE)</f>
        <v>11</v>
      </c>
      <c r="N35" s="3">
        <f>VLOOKUP($A$9:$A$93,dt!$A$2:$AQ$78,14,FALSE)</f>
        <v>85</v>
      </c>
      <c r="O35" s="3">
        <f>VLOOKUP($A$9:$A$93,dt!$A$2:$AQ$78,15,FALSE)</f>
        <v>31</v>
      </c>
      <c r="P35" s="3">
        <f>VLOOKUP($A$9:$A$93,dt!$A$2:$AQ$78,16,FALSE)</f>
        <v>2475</v>
      </c>
      <c r="Q35" s="3">
        <f>VLOOKUP($A$9:$A$93,dt!$A$2:$AQ$78,17,FALSE)</f>
        <v>437</v>
      </c>
      <c r="R35" s="3">
        <f>VLOOKUP($A$9:$A$93,dt!$A$2:$AQ$78,18,FALSE)</f>
        <v>4348</v>
      </c>
      <c r="S35" s="3">
        <f>VLOOKUP($A$9:$A$93,dt!$A$2:$AQ$78,19,FALSE)</f>
        <v>187</v>
      </c>
      <c r="T35" s="3">
        <f>VLOOKUP($A$9:$A$93,dt!$A$2:$AQ$78,20,FALSE)</f>
        <v>15</v>
      </c>
      <c r="U35" s="3">
        <f>VLOOKUP($A$9:$A$93,dt!$A$2:$AQ$78,21,FALSE)</f>
        <v>4</v>
      </c>
      <c r="V35" s="3">
        <f>VLOOKUP($A$9:$A$93,dt!$A$2:$AQ$78,22,FALSE)</f>
        <v>2</v>
      </c>
      <c r="W35" s="3">
        <f>VLOOKUP($A$9:$A$93,dt!$A$2:$AQ$78,23,FALSE)</f>
        <v>1</v>
      </c>
      <c r="X35" s="3">
        <f>VLOOKUP($A$9:$A$93,dt!$A$2:$AQ$78,24,FALSE)</f>
        <v>42</v>
      </c>
      <c r="Y35" s="3">
        <f>VLOOKUP($A$9:$A$93,dt!$A$2:$AQ$78,25,FALSE)</f>
        <v>5</v>
      </c>
      <c r="Z35" s="3">
        <f>VLOOKUP($A$9:$A$93,dt!$A$2:$AQ$78,26,FALSE)</f>
        <v>0</v>
      </c>
      <c r="AA35" s="3">
        <f>VLOOKUP($A$9:$A$93,dt!$A$2:$AQ$78,27,FALSE)</f>
        <v>0</v>
      </c>
      <c r="AB35" s="3">
        <f>VLOOKUP($A$9:$A$93,dt!$A$2:$AQ$78,28,FALSE)</f>
        <v>887</v>
      </c>
      <c r="AC35" s="3">
        <f>VLOOKUP($A$9:$A$93,dt!$A$2:$AQ$78,29,FALSE)</f>
        <v>112</v>
      </c>
      <c r="AD35" s="3">
        <f>VLOOKUP($A$9:$A$93,dt!$A$2:$AQ$78,30,FALSE)</f>
        <v>200</v>
      </c>
      <c r="AE35" s="3">
        <f>VLOOKUP($A$9:$A$93,dt!$A$2:$AQ$78,31,FALSE)</f>
        <v>26</v>
      </c>
      <c r="AF35" s="3">
        <f>VLOOKUP($A$9:$A$93,dt!$A$2:$AQ$78,32,FALSE)</f>
        <v>0</v>
      </c>
      <c r="AG35" s="3">
        <f>VLOOKUP($A$9:$A$93,dt!$A$2:$AQ$78,33,FALSE)</f>
        <v>0</v>
      </c>
      <c r="AH35" s="3">
        <f>VLOOKUP($A$9:$A$93,dt!$A$2:$AQ$78,34,FALSE)</f>
        <v>777</v>
      </c>
      <c r="AI35" s="3">
        <f>VLOOKUP($A$9:$A$93,dt!$A$2:$AQ$78,35,FALSE)</f>
        <v>109</v>
      </c>
      <c r="AJ35" s="3">
        <f>VLOOKUP($A$9:$A$93,dt!$A$2:$AQ$78,36,FALSE)</f>
        <v>1356</v>
      </c>
      <c r="AK35" s="3">
        <f>VLOOKUP($A$9:$A$93,dt!$A$2:$AQ$78,37,FALSE)</f>
        <v>166</v>
      </c>
      <c r="AL35" s="3">
        <f>VLOOKUP($A$9:$A$93,dt!$A$2:$AQ$78,38,FALSE)</f>
        <v>1</v>
      </c>
      <c r="AM35" s="3">
        <f>VLOOKUP($A$9:$A$93,dt!$A$2:$AQ$78,39,FALSE)</f>
        <v>1</v>
      </c>
      <c r="AN35" s="3">
        <f>VLOOKUP($A$9:$A$93,dt!$A$2:$AQ$78,40,FALSE)</f>
        <v>23617</v>
      </c>
      <c r="AO35" s="3">
        <f>VLOOKUP($A$9:$A$93,dt!$A$2:$AQ$78,41,FALSE)</f>
        <v>48</v>
      </c>
      <c r="AP35" s="3">
        <f>VLOOKUP($A$9:$A$93,dt!$A$2:$AQ$78,42,FALSE)</f>
        <v>10227</v>
      </c>
      <c r="AQ35" s="3">
        <f>VLOOKUP($A$9:$A$93,dt!$A$2:$AQ$78,43,FALSE)</f>
        <v>1</v>
      </c>
      <c r="AR35" s="3">
        <f>VLOOKUP($A$9:$A$93,dt!$A$1:$AU$78,44,FALSE)</f>
        <v>23617</v>
      </c>
      <c r="AS35" s="3">
        <f>VLOOKUP($A$9:$A$93,dt!$A$1:$AU$78,45,FALSE)</f>
        <v>1037</v>
      </c>
    </row>
    <row r="36" spans="1:45" ht="20.45" customHeight="1">
      <c r="A36" s="12" t="s">
        <v>62</v>
      </c>
      <c r="B36" s="3">
        <f>VLOOKUP($A$9:$A$93,dt!$A$2:$AQ$78,2,FALSE)</f>
        <v>20000</v>
      </c>
      <c r="C36" s="3">
        <f>VLOOKUP($A$9:$A$93,dt!$A$2:$AQ$78,3,FALSE)</f>
        <v>1</v>
      </c>
      <c r="D36" s="3">
        <f>VLOOKUP($A$9:$A$93,dt!$A$2:$AQ$78,4,FALSE)</f>
        <v>12030</v>
      </c>
      <c r="E36" s="3">
        <f>VLOOKUP($A$9:$A$93,dt!$A$2:$AQ$78,5,FALSE)</f>
        <v>3</v>
      </c>
      <c r="F36" s="3">
        <f>VLOOKUP($A$9:$A$93,dt!$A$2:$AQ$78,6,FALSE)</f>
        <v>32030</v>
      </c>
      <c r="G36" s="3">
        <f>VLOOKUP($A$9:$A$93,dt!$A$2:$AQ$78,7,FALSE)</f>
        <v>3</v>
      </c>
      <c r="H36" s="3">
        <f>VLOOKUP($A$9:$A$93,dt!$A$2:$AQ$78,8,FALSE)</f>
        <v>0</v>
      </c>
      <c r="I36" s="3">
        <f>VLOOKUP($A$9:$A$93,dt!$A$2:$AQ$78,9,FALSE)</f>
        <v>0</v>
      </c>
      <c r="J36" s="3">
        <f>VLOOKUP($A$9:$A$93,dt!$A$2:$AQ$78,10,FALSE)</f>
        <v>0</v>
      </c>
      <c r="K36" s="3">
        <f>VLOOKUP($A$9:$A$93,dt!$A$2:$AQ$78,11,FALSE)</f>
        <v>0</v>
      </c>
      <c r="L36" s="3">
        <f>VLOOKUP($A$9:$A$93,dt!$A$2:$AQ$78,12,FALSE)</f>
        <v>0</v>
      </c>
      <c r="M36" s="3">
        <f>VLOOKUP($A$9:$A$93,dt!$A$2:$AQ$78,13,FALSE)</f>
        <v>0</v>
      </c>
      <c r="N36" s="3">
        <f>VLOOKUP($A$9:$A$93,dt!$A$2:$AQ$78,14,FALSE)</f>
        <v>36</v>
      </c>
      <c r="O36" s="3">
        <f>VLOOKUP($A$9:$A$93,dt!$A$2:$AQ$78,15,FALSE)</f>
        <v>12</v>
      </c>
      <c r="P36" s="3">
        <f>VLOOKUP($A$9:$A$93,dt!$A$2:$AQ$78,16,FALSE)</f>
        <v>439</v>
      </c>
      <c r="Q36" s="3">
        <f>VLOOKUP($A$9:$A$93,dt!$A$2:$AQ$78,17,FALSE)</f>
        <v>96</v>
      </c>
      <c r="R36" s="3">
        <f>VLOOKUP($A$9:$A$93,dt!$A$2:$AQ$78,18,FALSE)</f>
        <v>847</v>
      </c>
      <c r="S36" s="3">
        <f>VLOOKUP($A$9:$A$93,dt!$A$2:$AQ$78,19,FALSE)</f>
        <v>65</v>
      </c>
      <c r="T36" s="3">
        <f>VLOOKUP($A$9:$A$93,dt!$A$2:$AQ$78,20,FALSE)</f>
        <v>2</v>
      </c>
      <c r="U36" s="3">
        <f>VLOOKUP($A$9:$A$93,dt!$A$2:$AQ$78,21,FALSE)</f>
        <v>1</v>
      </c>
      <c r="V36" s="3">
        <f>VLOOKUP($A$9:$A$93,dt!$A$2:$AQ$78,22,FALSE)</f>
        <v>0</v>
      </c>
      <c r="W36" s="3">
        <f>VLOOKUP($A$9:$A$93,dt!$A$2:$AQ$78,23,FALSE)</f>
        <v>0</v>
      </c>
      <c r="X36" s="3">
        <f>VLOOKUP($A$9:$A$93,dt!$A$2:$AQ$78,24,FALSE)</f>
        <v>6</v>
      </c>
      <c r="Y36" s="3">
        <f>VLOOKUP($A$9:$A$93,dt!$A$2:$AQ$78,25,FALSE)</f>
        <v>1</v>
      </c>
      <c r="Z36" s="3">
        <f>VLOOKUP($A$9:$A$93,dt!$A$2:$AQ$78,26,FALSE)</f>
        <v>0</v>
      </c>
      <c r="AA36" s="3">
        <f>VLOOKUP($A$9:$A$93,dt!$A$2:$AQ$78,27,FALSE)</f>
        <v>0</v>
      </c>
      <c r="AB36" s="3">
        <f>VLOOKUP($A$9:$A$93,dt!$A$2:$AQ$78,28,FALSE)</f>
        <v>271</v>
      </c>
      <c r="AC36" s="3">
        <f>VLOOKUP($A$9:$A$93,dt!$A$2:$AQ$78,29,FALSE)</f>
        <v>37</v>
      </c>
      <c r="AD36" s="3">
        <f>VLOOKUP($A$9:$A$93,dt!$A$2:$AQ$78,30,FALSE)</f>
        <v>83</v>
      </c>
      <c r="AE36" s="3">
        <f>VLOOKUP($A$9:$A$93,dt!$A$2:$AQ$78,31,FALSE)</f>
        <v>20</v>
      </c>
      <c r="AF36" s="3">
        <f>VLOOKUP($A$9:$A$93,dt!$A$2:$AQ$78,32,FALSE)</f>
        <v>0</v>
      </c>
      <c r="AG36" s="3">
        <f>VLOOKUP($A$9:$A$93,dt!$A$2:$AQ$78,33,FALSE)</f>
        <v>0</v>
      </c>
      <c r="AH36" s="3">
        <f>VLOOKUP($A$9:$A$93,dt!$A$2:$AQ$78,34,FALSE)</f>
        <v>250</v>
      </c>
      <c r="AI36" s="3">
        <f>VLOOKUP($A$9:$A$93,dt!$A$2:$AQ$78,35,FALSE)</f>
        <v>19</v>
      </c>
      <c r="AJ36" s="3">
        <f>VLOOKUP($A$9:$A$93,dt!$A$2:$AQ$78,36,FALSE)</f>
        <v>1254</v>
      </c>
      <c r="AK36" s="3">
        <f>VLOOKUP($A$9:$A$93,dt!$A$2:$AQ$78,37,FALSE)</f>
        <v>12</v>
      </c>
      <c r="AL36" s="3">
        <f>VLOOKUP($A$9:$A$93,dt!$A$2:$AQ$78,38,FALSE)</f>
        <v>0</v>
      </c>
      <c r="AM36" s="3">
        <f>VLOOKUP($A$9:$A$93,dt!$A$2:$AQ$78,39,FALSE)</f>
        <v>0</v>
      </c>
      <c r="AN36" s="3">
        <f>VLOOKUP($A$9:$A$93,dt!$A$2:$AQ$78,40,FALSE)</f>
        <v>23</v>
      </c>
      <c r="AO36" s="3">
        <f>VLOOKUP($A$9:$A$93,dt!$A$2:$AQ$78,41,FALSE)</f>
        <v>3</v>
      </c>
      <c r="AP36" s="3">
        <f>VLOOKUP($A$9:$A$93,dt!$A$2:$AQ$78,42,FALSE)</f>
        <v>3188</v>
      </c>
      <c r="AQ36" s="3">
        <f>VLOOKUP($A$9:$A$93,dt!$A$2:$AQ$78,43,FALSE)</f>
        <v>0</v>
      </c>
      <c r="AR36" s="3">
        <f>VLOOKUP($A$9:$A$93,dt!$A$1:$AU$78,44,FALSE)</f>
        <v>23</v>
      </c>
      <c r="AS36" s="3">
        <f>VLOOKUP($A$9:$A$93,dt!$A$1:$AU$78,45,FALSE)</f>
        <v>239</v>
      </c>
    </row>
    <row r="37" spans="1:45" ht="20.45" customHeight="1">
      <c r="A37" s="11" t="s">
        <v>27</v>
      </c>
      <c r="B37" s="13">
        <f t="shared" ref="B37:H37" si="14">SUM(B38:B49)</f>
        <v>41508</v>
      </c>
      <c r="C37" s="13">
        <f t="shared" si="14"/>
        <v>105</v>
      </c>
      <c r="D37" s="13">
        <f t="shared" si="14"/>
        <v>177794</v>
      </c>
      <c r="E37" s="13">
        <f t="shared" si="14"/>
        <v>230</v>
      </c>
      <c r="F37" s="13">
        <f t="shared" si="14"/>
        <v>219302</v>
      </c>
      <c r="G37" s="13">
        <f t="shared" si="14"/>
        <v>314</v>
      </c>
      <c r="H37" s="13">
        <f t="shared" si="14"/>
        <v>164</v>
      </c>
      <c r="I37" s="13">
        <f t="shared" ref="I37:AS37" si="15">SUM(I38:I49)</f>
        <v>9</v>
      </c>
      <c r="J37" s="13">
        <f t="shared" si="15"/>
        <v>10</v>
      </c>
      <c r="K37" s="13">
        <f t="shared" si="15"/>
        <v>1</v>
      </c>
      <c r="L37" s="13">
        <f t="shared" si="15"/>
        <v>1</v>
      </c>
      <c r="M37" s="13">
        <f t="shared" si="15"/>
        <v>1</v>
      </c>
      <c r="N37" s="13">
        <f t="shared" si="15"/>
        <v>806</v>
      </c>
      <c r="O37" s="13">
        <f t="shared" si="15"/>
        <v>256</v>
      </c>
      <c r="P37" s="13">
        <f t="shared" si="15"/>
        <v>29352</v>
      </c>
      <c r="Q37" s="13">
        <f t="shared" si="15"/>
        <v>4802</v>
      </c>
      <c r="R37" s="13">
        <f t="shared" si="15"/>
        <v>65751</v>
      </c>
      <c r="S37" s="13">
        <f t="shared" si="15"/>
        <v>3488</v>
      </c>
      <c r="T37" s="13">
        <f t="shared" si="15"/>
        <v>269</v>
      </c>
      <c r="U37" s="13">
        <f t="shared" si="15"/>
        <v>36</v>
      </c>
      <c r="V37" s="13">
        <f t="shared" si="15"/>
        <v>306</v>
      </c>
      <c r="W37" s="13">
        <f t="shared" si="15"/>
        <v>6</v>
      </c>
      <c r="X37" s="13">
        <f t="shared" si="15"/>
        <v>1394</v>
      </c>
      <c r="Y37" s="13">
        <f t="shared" si="15"/>
        <v>57</v>
      </c>
      <c r="Z37" s="13">
        <f t="shared" si="15"/>
        <v>0</v>
      </c>
      <c r="AA37" s="13">
        <f t="shared" si="15"/>
        <v>0</v>
      </c>
      <c r="AB37" s="13">
        <f t="shared" si="15"/>
        <v>11788</v>
      </c>
      <c r="AC37" s="13">
        <f t="shared" si="15"/>
        <v>1539</v>
      </c>
      <c r="AD37" s="13">
        <f t="shared" ref="AD37:AG37" si="16">SUM(AD38:AD49)</f>
        <v>3000</v>
      </c>
      <c r="AE37" s="13">
        <f t="shared" si="16"/>
        <v>315</v>
      </c>
      <c r="AF37" s="13">
        <f t="shared" si="16"/>
        <v>0</v>
      </c>
      <c r="AG37" s="13">
        <f t="shared" si="16"/>
        <v>0</v>
      </c>
      <c r="AH37" s="13">
        <f t="shared" si="15"/>
        <v>14525</v>
      </c>
      <c r="AI37" s="13">
        <f t="shared" si="15"/>
        <v>838</v>
      </c>
      <c r="AJ37" s="13">
        <f t="shared" si="15"/>
        <v>163346</v>
      </c>
      <c r="AK37" s="13">
        <f t="shared" si="15"/>
        <v>807</v>
      </c>
      <c r="AL37" s="13">
        <f t="shared" si="15"/>
        <v>9567</v>
      </c>
      <c r="AM37" s="13">
        <f t="shared" si="15"/>
        <v>33</v>
      </c>
      <c r="AN37" s="13">
        <f t="shared" si="15"/>
        <v>396684</v>
      </c>
      <c r="AO37" s="13">
        <f t="shared" si="15"/>
        <v>436</v>
      </c>
      <c r="AP37" s="13">
        <f t="shared" si="15"/>
        <v>290712</v>
      </c>
      <c r="AQ37" s="13">
        <f t="shared" ref="AQ37:AR37" si="17">SUM(AQ38:AQ49)</f>
        <v>9567</v>
      </c>
      <c r="AR37" s="13">
        <f t="shared" si="17"/>
        <v>396684</v>
      </c>
      <c r="AS37" s="13">
        <f t="shared" si="15"/>
        <v>11168</v>
      </c>
    </row>
    <row r="38" spans="1:45" ht="20.45" customHeight="1">
      <c r="A38" s="12" t="s">
        <v>63</v>
      </c>
      <c r="B38" s="3">
        <f>VLOOKUP($A$9:$A$93,dt!$A$2:$AQ$78,2,FALSE)</f>
        <v>12928</v>
      </c>
      <c r="C38" s="3">
        <f>VLOOKUP($A$9:$A$93,dt!$A$2:$AQ$78,3,FALSE)</f>
        <v>18</v>
      </c>
      <c r="D38" s="3">
        <f>VLOOKUP($A$9:$A$93,dt!$A$2:$AQ$78,4,FALSE)</f>
        <v>66027</v>
      </c>
      <c r="E38" s="3">
        <f>VLOOKUP($A$9:$A$93,dt!$A$2:$AQ$78,5,FALSE)</f>
        <v>51</v>
      </c>
      <c r="F38" s="3">
        <f>VLOOKUP($A$9:$A$93,dt!$A$2:$AQ$78,6,FALSE)</f>
        <v>78955</v>
      </c>
      <c r="G38" s="3">
        <f>VLOOKUP($A$9:$A$93,dt!$A$2:$AQ$78,7,FALSE)</f>
        <v>66</v>
      </c>
      <c r="H38" s="3">
        <f>VLOOKUP($A$9:$A$93,dt!$A$2:$AQ$78,8,FALSE)</f>
        <v>12</v>
      </c>
      <c r="I38" s="3">
        <f>VLOOKUP($A$9:$A$93,dt!$A$2:$AQ$78,9,FALSE)</f>
        <v>1</v>
      </c>
      <c r="J38" s="3">
        <f>VLOOKUP($A$9:$A$93,dt!$A$2:$AQ$78,10,FALSE)</f>
        <v>0</v>
      </c>
      <c r="K38" s="3">
        <f>VLOOKUP($A$9:$A$93,dt!$A$2:$AQ$78,11,FALSE)</f>
        <v>0</v>
      </c>
      <c r="L38" s="3">
        <f>VLOOKUP($A$9:$A$93,dt!$A$2:$AQ$78,12,FALSE)</f>
        <v>0</v>
      </c>
      <c r="M38" s="3">
        <f>VLOOKUP($A$9:$A$93,dt!$A$2:$AQ$78,13,FALSE)</f>
        <v>0</v>
      </c>
      <c r="N38" s="3">
        <f>VLOOKUP($A$9:$A$93,dt!$A$2:$AQ$78,14,FALSE)</f>
        <v>83</v>
      </c>
      <c r="O38" s="3">
        <f>VLOOKUP($A$9:$A$93,dt!$A$2:$AQ$78,15,FALSE)</f>
        <v>29</v>
      </c>
      <c r="P38" s="3">
        <f>VLOOKUP($A$9:$A$93,dt!$A$2:$AQ$78,16,FALSE)</f>
        <v>3065</v>
      </c>
      <c r="Q38" s="3">
        <f>VLOOKUP($A$9:$A$93,dt!$A$2:$AQ$78,17,FALSE)</f>
        <v>611</v>
      </c>
      <c r="R38" s="3">
        <f>VLOOKUP($A$9:$A$93,dt!$A$2:$AQ$78,18,FALSE)</f>
        <v>4236</v>
      </c>
      <c r="S38" s="3">
        <f>VLOOKUP($A$9:$A$93,dt!$A$2:$AQ$78,19,FALSE)</f>
        <v>378</v>
      </c>
      <c r="T38" s="3">
        <f>VLOOKUP($A$9:$A$93,dt!$A$2:$AQ$78,20,FALSE)</f>
        <v>4</v>
      </c>
      <c r="U38" s="3">
        <f>VLOOKUP($A$9:$A$93,dt!$A$2:$AQ$78,21,FALSE)</f>
        <v>2</v>
      </c>
      <c r="V38" s="3">
        <f>VLOOKUP($A$9:$A$93,dt!$A$2:$AQ$78,22,FALSE)</f>
        <v>0</v>
      </c>
      <c r="W38" s="3">
        <f>VLOOKUP($A$9:$A$93,dt!$A$2:$AQ$78,23,FALSE)</f>
        <v>0</v>
      </c>
      <c r="X38" s="3">
        <f>VLOOKUP($A$9:$A$93,dt!$A$2:$AQ$78,24,FALSE)</f>
        <v>58</v>
      </c>
      <c r="Y38" s="3">
        <f>VLOOKUP($A$9:$A$93,dt!$A$2:$AQ$78,25,FALSE)</f>
        <v>6</v>
      </c>
      <c r="Z38" s="3">
        <f>VLOOKUP($A$9:$A$93,dt!$A$2:$AQ$78,26,FALSE)</f>
        <v>0</v>
      </c>
      <c r="AA38" s="3">
        <f>VLOOKUP($A$9:$A$93,dt!$A$2:$AQ$78,27,FALSE)</f>
        <v>0</v>
      </c>
      <c r="AB38" s="3">
        <f>VLOOKUP($A$9:$A$93,dt!$A$2:$AQ$78,28,FALSE)</f>
        <v>972</v>
      </c>
      <c r="AC38" s="3">
        <f>VLOOKUP($A$9:$A$93,dt!$A$2:$AQ$78,29,FALSE)</f>
        <v>118</v>
      </c>
      <c r="AD38" s="3">
        <f>VLOOKUP($A$9:$A$93,dt!$A$2:$AQ$78,30,FALSE)</f>
        <v>227</v>
      </c>
      <c r="AE38" s="3">
        <f>VLOOKUP($A$9:$A$93,dt!$A$2:$AQ$78,31,FALSE)</f>
        <v>38</v>
      </c>
      <c r="AF38" s="3">
        <f>VLOOKUP($A$9:$A$93,dt!$A$2:$AQ$78,32,FALSE)</f>
        <v>0</v>
      </c>
      <c r="AG38" s="3">
        <f>VLOOKUP($A$9:$A$93,dt!$A$2:$AQ$78,33,FALSE)</f>
        <v>0</v>
      </c>
      <c r="AH38" s="3">
        <f>VLOOKUP($A$9:$A$93,dt!$A$2:$AQ$78,34,FALSE)</f>
        <v>999</v>
      </c>
      <c r="AI38" s="3">
        <f>VLOOKUP($A$9:$A$93,dt!$A$2:$AQ$78,35,FALSE)</f>
        <v>90</v>
      </c>
      <c r="AJ38" s="3">
        <f>VLOOKUP($A$9:$A$93,dt!$A$2:$AQ$78,36,FALSE)</f>
        <v>5753</v>
      </c>
      <c r="AK38" s="3">
        <f>VLOOKUP($A$9:$A$93,dt!$A$2:$AQ$78,37,FALSE)</f>
        <v>65</v>
      </c>
      <c r="AL38" s="3">
        <f>VLOOKUP($A$9:$A$93,dt!$A$2:$AQ$78,38,FALSE)</f>
        <v>410</v>
      </c>
      <c r="AM38" s="3">
        <f>VLOOKUP($A$9:$A$93,dt!$A$2:$AQ$78,39,FALSE)</f>
        <v>2</v>
      </c>
      <c r="AN38" s="3">
        <f>VLOOKUP($A$9:$A$93,dt!$A$2:$AQ$78,40,FALSE)</f>
        <v>19073</v>
      </c>
      <c r="AO38" s="3">
        <f>VLOOKUP($A$9:$A$93,dt!$A$2:$AQ$78,41,FALSE)</f>
        <v>54</v>
      </c>
      <c r="AP38" s="3">
        <f>VLOOKUP($A$9:$A$93,dt!$A$2:$AQ$78,42,FALSE)</f>
        <v>15409</v>
      </c>
      <c r="AQ38" s="3">
        <f>VLOOKUP($A$9:$A$93,dt!$A$2:$AQ$78,43,FALSE)</f>
        <v>410</v>
      </c>
      <c r="AR38" s="3">
        <f>VLOOKUP($A$9:$A$93,dt!$A$1:$AU$78,44,FALSE)</f>
        <v>19073</v>
      </c>
      <c r="AS38" s="3">
        <f>VLOOKUP($A$9:$A$93,dt!$A$1:$AU$78,45,FALSE)</f>
        <v>1244</v>
      </c>
    </row>
    <row r="39" spans="1:45" ht="20.45" customHeight="1">
      <c r="A39" s="12" t="s">
        <v>64</v>
      </c>
      <c r="B39" s="3">
        <f>VLOOKUP($A$9:$A$93,dt!$A$2:$AQ$78,2,FALSE)</f>
        <v>8</v>
      </c>
      <c r="C39" s="3">
        <f>VLOOKUP($A$9:$A$93,dt!$A$2:$AQ$78,3,FALSE)</f>
        <v>2</v>
      </c>
      <c r="D39" s="3">
        <f>VLOOKUP($A$9:$A$93,dt!$A$2:$AQ$78,4,FALSE)</f>
        <v>2182</v>
      </c>
      <c r="E39" s="3">
        <f>VLOOKUP($A$9:$A$93,dt!$A$2:$AQ$78,5,FALSE)</f>
        <v>5</v>
      </c>
      <c r="F39" s="3">
        <f>VLOOKUP($A$9:$A$93,dt!$A$2:$AQ$78,6,FALSE)</f>
        <v>2190</v>
      </c>
      <c r="G39" s="3">
        <f>VLOOKUP($A$9:$A$93,dt!$A$2:$AQ$78,7,FALSE)</f>
        <v>6</v>
      </c>
      <c r="H39" s="3">
        <f>VLOOKUP($A$9:$A$93,dt!$A$2:$AQ$78,8,FALSE)</f>
        <v>2</v>
      </c>
      <c r="I39" s="3">
        <f>VLOOKUP($A$9:$A$93,dt!$A$2:$AQ$78,9,FALSE)</f>
        <v>1</v>
      </c>
      <c r="J39" s="3">
        <f>VLOOKUP($A$9:$A$93,dt!$A$2:$AQ$78,10,FALSE)</f>
        <v>0</v>
      </c>
      <c r="K39" s="3">
        <f>VLOOKUP($A$9:$A$93,dt!$A$2:$AQ$78,11,FALSE)</f>
        <v>0</v>
      </c>
      <c r="L39" s="3">
        <f>VLOOKUP($A$9:$A$93,dt!$A$2:$AQ$78,12,FALSE)</f>
        <v>0</v>
      </c>
      <c r="M39" s="3">
        <f>VLOOKUP($A$9:$A$93,dt!$A$2:$AQ$78,13,FALSE)</f>
        <v>0</v>
      </c>
      <c r="N39" s="3">
        <f>VLOOKUP($A$9:$A$93,dt!$A$2:$AQ$78,14,FALSE)</f>
        <v>19</v>
      </c>
      <c r="O39" s="3">
        <f>VLOOKUP($A$9:$A$93,dt!$A$2:$AQ$78,15,FALSE)</f>
        <v>8</v>
      </c>
      <c r="P39" s="3">
        <f>VLOOKUP($A$9:$A$93,dt!$A$2:$AQ$78,16,FALSE)</f>
        <v>1740</v>
      </c>
      <c r="Q39" s="3">
        <f>VLOOKUP($A$9:$A$93,dt!$A$2:$AQ$78,17,FALSE)</f>
        <v>273</v>
      </c>
      <c r="R39" s="3">
        <f>VLOOKUP($A$9:$A$93,dt!$A$2:$AQ$78,18,FALSE)</f>
        <v>10362</v>
      </c>
      <c r="S39" s="3">
        <f>VLOOKUP($A$9:$A$93,dt!$A$2:$AQ$78,19,FALSE)</f>
        <v>153</v>
      </c>
      <c r="T39" s="3">
        <f>VLOOKUP($A$9:$A$93,dt!$A$2:$AQ$78,20,FALSE)</f>
        <v>0</v>
      </c>
      <c r="U39" s="3">
        <f>VLOOKUP($A$9:$A$93,dt!$A$2:$AQ$78,21,FALSE)</f>
        <v>0</v>
      </c>
      <c r="V39" s="3">
        <f>VLOOKUP($A$9:$A$93,dt!$A$2:$AQ$78,22,FALSE)</f>
        <v>0</v>
      </c>
      <c r="W39" s="3">
        <f>VLOOKUP($A$9:$A$93,dt!$A$2:$AQ$78,23,FALSE)</f>
        <v>0</v>
      </c>
      <c r="X39" s="3">
        <f>VLOOKUP($A$9:$A$93,dt!$A$2:$AQ$78,24,FALSE)</f>
        <v>800</v>
      </c>
      <c r="Y39" s="3">
        <f>VLOOKUP($A$9:$A$93,dt!$A$2:$AQ$78,25,FALSE)</f>
        <v>1</v>
      </c>
      <c r="Z39" s="3">
        <f>VLOOKUP($A$9:$A$93,dt!$A$2:$AQ$78,26,FALSE)</f>
        <v>0</v>
      </c>
      <c r="AA39" s="3">
        <f>VLOOKUP($A$9:$A$93,dt!$A$2:$AQ$78,27,FALSE)</f>
        <v>0</v>
      </c>
      <c r="AB39" s="3">
        <f>VLOOKUP($A$9:$A$93,dt!$A$2:$AQ$78,28,FALSE)</f>
        <v>1137</v>
      </c>
      <c r="AC39" s="3">
        <f>VLOOKUP($A$9:$A$93,dt!$A$2:$AQ$78,29,FALSE)</f>
        <v>117</v>
      </c>
      <c r="AD39" s="3">
        <f>VLOOKUP($A$9:$A$93,dt!$A$2:$AQ$78,30,FALSE)</f>
        <v>140</v>
      </c>
      <c r="AE39" s="3">
        <f>VLOOKUP($A$9:$A$93,dt!$A$2:$AQ$78,31,FALSE)</f>
        <v>8</v>
      </c>
      <c r="AF39" s="3">
        <f>VLOOKUP($A$9:$A$93,dt!$A$2:$AQ$78,32,FALSE)</f>
        <v>0</v>
      </c>
      <c r="AG39" s="3">
        <f>VLOOKUP($A$9:$A$93,dt!$A$2:$AQ$78,33,FALSE)</f>
        <v>0</v>
      </c>
      <c r="AH39" s="3">
        <f>VLOOKUP($A$9:$A$93,dt!$A$2:$AQ$78,34,FALSE)</f>
        <v>348</v>
      </c>
      <c r="AI39" s="3">
        <f>VLOOKUP($A$9:$A$93,dt!$A$2:$AQ$78,35,FALSE)</f>
        <v>25</v>
      </c>
      <c r="AJ39" s="3">
        <f>VLOOKUP($A$9:$A$93,dt!$A$2:$AQ$78,36,FALSE)</f>
        <v>3306</v>
      </c>
      <c r="AK39" s="3">
        <f>VLOOKUP($A$9:$A$93,dt!$A$2:$AQ$78,37,FALSE)</f>
        <v>15</v>
      </c>
      <c r="AL39" s="3">
        <f>VLOOKUP($A$9:$A$93,dt!$A$2:$AQ$78,38,FALSE)</f>
        <v>5000</v>
      </c>
      <c r="AM39" s="3">
        <f>VLOOKUP($A$9:$A$93,dt!$A$2:$AQ$78,39,FALSE)</f>
        <v>1</v>
      </c>
      <c r="AN39" s="3">
        <f>VLOOKUP($A$9:$A$93,dt!$A$2:$AQ$78,40,FALSE)</f>
        <v>1444</v>
      </c>
      <c r="AO39" s="3">
        <f>VLOOKUP($A$9:$A$93,dt!$A$2:$AQ$78,41,FALSE)</f>
        <v>9</v>
      </c>
      <c r="AP39" s="3">
        <f>VLOOKUP($A$9:$A$93,dt!$A$2:$AQ$78,42,FALSE)</f>
        <v>17854</v>
      </c>
      <c r="AQ39" s="3">
        <f>VLOOKUP($A$9:$A$93,dt!$A$2:$AQ$78,43,FALSE)</f>
        <v>5000</v>
      </c>
      <c r="AR39" s="3">
        <f>VLOOKUP($A$9:$A$93,dt!$A$1:$AU$78,44,FALSE)</f>
        <v>1444</v>
      </c>
      <c r="AS39" s="3">
        <f>VLOOKUP($A$9:$A$93,dt!$A$1:$AU$78,45,FALSE)</f>
        <v>549</v>
      </c>
    </row>
    <row r="40" spans="1:45" ht="20.45" customHeight="1">
      <c r="A40" s="12" t="s">
        <v>65</v>
      </c>
      <c r="B40" s="3">
        <f>VLOOKUP($A$9:$A$93,dt!$A$2:$AQ$78,2,FALSE)</f>
        <v>699</v>
      </c>
      <c r="C40" s="3">
        <f>VLOOKUP($A$9:$A$93,dt!$A$2:$AQ$78,3,FALSE)</f>
        <v>18</v>
      </c>
      <c r="D40" s="3">
        <f>VLOOKUP($A$9:$A$93,dt!$A$2:$AQ$78,4,FALSE)</f>
        <v>34365</v>
      </c>
      <c r="E40" s="3">
        <f>VLOOKUP($A$9:$A$93,dt!$A$2:$AQ$78,5,FALSE)</f>
        <v>37</v>
      </c>
      <c r="F40" s="3">
        <f>VLOOKUP($A$9:$A$93,dt!$A$2:$AQ$78,6,FALSE)</f>
        <v>35064</v>
      </c>
      <c r="G40" s="3">
        <f>VLOOKUP($A$9:$A$93,dt!$A$2:$AQ$78,7,FALSE)</f>
        <v>51</v>
      </c>
      <c r="H40" s="3">
        <f>VLOOKUP($A$9:$A$93,dt!$A$2:$AQ$78,8,FALSE)</f>
        <v>48</v>
      </c>
      <c r="I40" s="3">
        <f>VLOOKUP($A$9:$A$93,dt!$A$2:$AQ$78,9,FALSE)</f>
        <v>3</v>
      </c>
      <c r="J40" s="3">
        <f>VLOOKUP($A$9:$A$93,dt!$A$2:$AQ$78,10,FALSE)</f>
        <v>10</v>
      </c>
      <c r="K40" s="3">
        <f>VLOOKUP($A$9:$A$93,dt!$A$2:$AQ$78,11,FALSE)</f>
        <v>1</v>
      </c>
      <c r="L40" s="3">
        <f>VLOOKUP($A$9:$A$93,dt!$A$2:$AQ$78,12,FALSE)</f>
        <v>1</v>
      </c>
      <c r="M40" s="3">
        <f>VLOOKUP($A$9:$A$93,dt!$A$2:$AQ$78,13,FALSE)</f>
        <v>1</v>
      </c>
      <c r="N40" s="3">
        <f>VLOOKUP($A$9:$A$93,dt!$A$2:$AQ$78,14,FALSE)</f>
        <v>133</v>
      </c>
      <c r="O40" s="3">
        <f>VLOOKUP($A$9:$A$93,dt!$A$2:$AQ$78,15,FALSE)</f>
        <v>46</v>
      </c>
      <c r="P40" s="3">
        <f>VLOOKUP($A$9:$A$93,dt!$A$2:$AQ$78,16,FALSE)</f>
        <v>4667</v>
      </c>
      <c r="Q40" s="3">
        <f>VLOOKUP($A$9:$A$93,dt!$A$2:$AQ$78,17,FALSE)</f>
        <v>647</v>
      </c>
      <c r="R40" s="3">
        <f>VLOOKUP($A$9:$A$93,dt!$A$2:$AQ$78,18,FALSE)</f>
        <v>5059</v>
      </c>
      <c r="S40" s="3">
        <f>VLOOKUP($A$9:$A$93,dt!$A$2:$AQ$78,19,FALSE)</f>
        <v>324</v>
      </c>
      <c r="T40" s="3">
        <f>VLOOKUP($A$9:$A$93,dt!$A$2:$AQ$78,20,FALSE)</f>
        <v>17</v>
      </c>
      <c r="U40" s="3">
        <f>VLOOKUP($A$9:$A$93,dt!$A$2:$AQ$78,21,FALSE)</f>
        <v>5</v>
      </c>
      <c r="V40" s="3">
        <f>VLOOKUP($A$9:$A$93,dt!$A$2:$AQ$78,22,FALSE)</f>
        <v>301</v>
      </c>
      <c r="W40" s="3">
        <f>VLOOKUP($A$9:$A$93,dt!$A$2:$AQ$78,23,FALSE)</f>
        <v>3</v>
      </c>
      <c r="X40" s="3">
        <f>VLOOKUP($A$9:$A$93,dt!$A$2:$AQ$78,24,FALSE)</f>
        <v>44</v>
      </c>
      <c r="Y40" s="3">
        <f>VLOOKUP($A$9:$A$93,dt!$A$2:$AQ$78,25,FALSE)</f>
        <v>6</v>
      </c>
      <c r="Z40" s="3">
        <f>VLOOKUP($A$9:$A$93,dt!$A$2:$AQ$78,26,FALSE)</f>
        <v>0</v>
      </c>
      <c r="AA40" s="3">
        <f>VLOOKUP($A$9:$A$93,dt!$A$2:$AQ$78,27,FALSE)</f>
        <v>0</v>
      </c>
      <c r="AB40" s="3">
        <f>VLOOKUP($A$9:$A$93,dt!$A$2:$AQ$78,28,FALSE)</f>
        <v>1296</v>
      </c>
      <c r="AC40" s="3">
        <f>VLOOKUP($A$9:$A$93,dt!$A$2:$AQ$78,29,FALSE)</f>
        <v>171</v>
      </c>
      <c r="AD40" s="3">
        <f>VLOOKUP($A$9:$A$93,dt!$A$2:$AQ$78,30,FALSE)</f>
        <v>522</v>
      </c>
      <c r="AE40" s="3">
        <f>VLOOKUP($A$9:$A$93,dt!$A$2:$AQ$78,31,FALSE)</f>
        <v>29</v>
      </c>
      <c r="AF40" s="3">
        <f>VLOOKUP($A$9:$A$93,dt!$A$2:$AQ$78,32,FALSE)</f>
        <v>0</v>
      </c>
      <c r="AG40" s="3">
        <f>VLOOKUP($A$9:$A$93,dt!$A$2:$AQ$78,33,FALSE)</f>
        <v>0</v>
      </c>
      <c r="AH40" s="3">
        <f>VLOOKUP($A$9:$A$93,dt!$A$2:$AQ$78,34,FALSE)</f>
        <v>2753</v>
      </c>
      <c r="AI40" s="3">
        <f>VLOOKUP($A$9:$A$93,dt!$A$2:$AQ$78,35,FALSE)</f>
        <v>148</v>
      </c>
      <c r="AJ40" s="3">
        <f>VLOOKUP($A$9:$A$93,dt!$A$2:$AQ$78,36,FALSE)</f>
        <v>113027</v>
      </c>
      <c r="AK40" s="3">
        <f>VLOOKUP($A$9:$A$93,dt!$A$2:$AQ$78,37,FALSE)</f>
        <v>117</v>
      </c>
      <c r="AL40" s="3">
        <f>VLOOKUP($A$9:$A$93,dt!$A$2:$AQ$78,38,FALSE)</f>
        <v>249</v>
      </c>
      <c r="AM40" s="3">
        <f>VLOOKUP($A$9:$A$93,dt!$A$2:$AQ$78,39,FALSE)</f>
        <v>4</v>
      </c>
      <c r="AN40" s="3">
        <f>VLOOKUP($A$9:$A$93,dt!$A$2:$AQ$78,40,FALSE)</f>
        <v>112428</v>
      </c>
      <c r="AO40" s="3">
        <f>VLOOKUP($A$9:$A$93,dt!$A$2:$AQ$78,41,FALSE)</f>
        <v>116</v>
      </c>
      <c r="AP40" s="3">
        <f>VLOOKUP($A$9:$A$93,dt!$A$2:$AQ$78,42,FALSE)</f>
        <v>127878</v>
      </c>
      <c r="AQ40" s="3">
        <f>VLOOKUP($A$9:$A$93,dt!$A$2:$AQ$78,43,FALSE)</f>
        <v>249</v>
      </c>
      <c r="AR40" s="3">
        <f>VLOOKUP($A$9:$A$93,dt!$A$1:$AU$78,44,FALSE)</f>
        <v>112428</v>
      </c>
      <c r="AS40" s="3">
        <f>VLOOKUP($A$9:$A$93,dt!$A$1:$AU$78,45,FALSE)</f>
        <v>1421</v>
      </c>
    </row>
    <row r="41" spans="1:45" ht="20.45" customHeight="1">
      <c r="A41" s="12" t="s">
        <v>66</v>
      </c>
      <c r="B41" s="3">
        <f>VLOOKUP($A$9:$A$93,dt!$A$2:$AQ$78,2,FALSE)</f>
        <v>22603</v>
      </c>
      <c r="C41" s="3">
        <f>VLOOKUP($A$9:$A$93,dt!$A$2:$AQ$78,3,FALSE)</f>
        <v>7</v>
      </c>
      <c r="D41" s="3">
        <f>VLOOKUP($A$9:$A$93,dt!$A$2:$AQ$78,4,FALSE)</f>
        <v>23964</v>
      </c>
      <c r="E41" s="3">
        <f>VLOOKUP($A$9:$A$93,dt!$A$2:$AQ$78,5,FALSE)</f>
        <v>32</v>
      </c>
      <c r="F41" s="3">
        <f>VLOOKUP($A$9:$A$93,dt!$A$2:$AQ$78,6,FALSE)</f>
        <v>46567</v>
      </c>
      <c r="G41" s="3">
        <f>VLOOKUP($A$9:$A$93,dt!$A$2:$AQ$78,7,FALSE)</f>
        <v>36</v>
      </c>
      <c r="H41" s="3">
        <f>VLOOKUP($A$9:$A$93,dt!$A$2:$AQ$78,8,FALSE)</f>
        <v>0</v>
      </c>
      <c r="I41" s="3">
        <f>VLOOKUP($A$9:$A$93,dt!$A$2:$AQ$78,9,FALSE)</f>
        <v>0</v>
      </c>
      <c r="J41" s="3">
        <f>VLOOKUP($A$9:$A$93,dt!$A$2:$AQ$78,10,FALSE)</f>
        <v>0</v>
      </c>
      <c r="K41" s="3">
        <f>VLOOKUP($A$9:$A$93,dt!$A$2:$AQ$78,11,FALSE)</f>
        <v>0</v>
      </c>
      <c r="L41" s="3">
        <f>VLOOKUP($A$9:$A$93,dt!$A$2:$AQ$78,12,FALSE)</f>
        <v>0</v>
      </c>
      <c r="M41" s="3">
        <f>VLOOKUP($A$9:$A$93,dt!$A$2:$AQ$78,13,FALSE)</f>
        <v>0</v>
      </c>
      <c r="N41" s="3">
        <f>VLOOKUP($A$9:$A$93,dt!$A$2:$AQ$78,14,FALSE)</f>
        <v>94</v>
      </c>
      <c r="O41" s="3">
        <f>VLOOKUP($A$9:$A$93,dt!$A$2:$AQ$78,15,FALSE)</f>
        <v>23</v>
      </c>
      <c r="P41" s="3">
        <f>VLOOKUP($A$9:$A$93,dt!$A$2:$AQ$78,16,FALSE)</f>
        <v>3612</v>
      </c>
      <c r="Q41" s="3">
        <f>VLOOKUP($A$9:$A$93,dt!$A$2:$AQ$78,17,FALSE)</f>
        <v>554</v>
      </c>
      <c r="R41" s="3">
        <f>VLOOKUP($A$9:$A$93,dt!$A$2:$AQ$78,18,FALSE)</f>
        <v>7118</v>
      </c>
      <c r="S41" s="3">
        <f>VLOOKUP($A$9:$A$93,dt!$A$2:$AQ$78,19,FALSE)</f>
        <v>428</v>
      </c>
      <c r="T41" s="3">
        <f>VLOOKUP($A$9:$A$93,dt!$A$2:$AQ$78,20,FALSE)</f>
        <v>181</v>
      </c>
      <c r="U41" s="3">
        <f>VLOOKUP($A$9:$A$93,dt!$A$2:$AQ$78,21,FALSE)</f>
        <v>9</v>
      </c>
      <c r="V41" s="3">
        <f>VLOOKUP($A$9:$A$93,dt!$A$2:$AQ$78,22,FALSE)</f>
        <v>0</v>
      </c>
      <c r="W41" s="3">
        <f>VLOOKUP($A$9:$A$93,dt!$A$2:$AQ$78,23,FALSE)</f>
        <v>0</v>
      </c>
      <c r="X41" s="3">
        <f>VLOOKUP($A$9:$A$93,dt!$A$2:$AQ$78,24,FALSE)</f>
        <v>45</v>
      </c>
      <c r="Y41" s="3">
        <f>VLOOKUP($A$9:$A$93,dt!$A$2:$AQ$78,25,FALSE)</f>
        <v>7</v>
      </c>
      <c r="Z41" s="3">
        <f>VLOOKUP($A$9:$A$93,dt!$A$2:$AQ$78,26,FALSE)</f>
        <v>0</v>
      </c>
      <c r="AA41" s="3">
        <f>VLOOKUP($A$9:$A$93,dt!$A$2:$AQ$78,27,FALSE)</f>
        <v>0</v>
      </c>
      <c r="AB41" s="3">
        <f>VLOOKUP($A$9:$A$93,dt!$A$2:$AQ$78,28,FALSE)</f>
        <v>1874</v>
      </c>
      <c r="AC41" s="3">
        <f>VLOOKUP($A$9:$A$93,dt!$A$2:$AQ$78,29,FALSE)</f>
        <v>250</v>
      </c>
      <c r="AD41" s="3">
        <f>VLOOKUP($A$9:$A$93,dt!$A$2:$AQ$78,30,FALSE)</f>
        <v>95</v>
      </c>
      <c r="AE41" s="3">
        <f>VLOOKUP($A$9:$A$93,dt!$A$2:$AQ$78,31,FALSE)</f>
        <v>29</v>
      </c>
      <c r="AF41" s="3">
        <f>VLOOKUP($A$9:$A$93,dt!$A$2:$AQ$78,32,FALSE)</f>
        <v>0</v>
      </c>
      <c r="AG41" s="3">
        <f>VLOOKUP($A$9:$A$93,dt!$A$2:$AQ$78,33,FALSE)</f>
        <v>0</v>
      </c>
      <c r="AH41" s="3">
        <f>VLOOKUP($A$9:$A$93,dt!$A$2:$AQ$78,34,FALSE)</f>
        <v>1382</v>
      </c>
      <c r="AI41" s="3">
        <f>VLOOKUP($A$9:$A$93,dt!$A$2:$AQ$78,35,FALSE)</f>
        <v>107</v>
      </c>
      <c r="AJ41" s="3">
        <f>VLOOKUP($A$9:$A$93,dt!$A$2:$AQ$78,36,FALSE)</f>
        <v>2379</v>
      </c>
      <c r="AK41" s="3">
        <f>VLOOKUP($A$9:$A$93,dt!$A$2:$AQ$78,37,FALSE)</f>
        <v>153</v>
      </c>
      <c r="AL41" s="3">
        <f>VLOOKUP($A$9:$A$93,dt!$A$2:$AQ$78,38,FALSE)</f>
        <v>49</v>
      </c>
      <c r="AM41" s="3">
        <f>VLOOKUP($A$9:$A$93,dt!$A$2:$AQ$78,39,FALSE)</f>
        <v>2</v>
      </c>
      <c r="AN41" s="3">
        <f>VLOOKUP($A$9:$A$93,dt!$A$2:$AQ$78,40,FALSE)</f>
        <v>8524</v>
      </c>
      <c r="AO41" s="3">
        <f>VLOOKUP($A$9:$A$93,dt!$A$2:$AQ$78,41,FALSE)</f>
        <v>32</v>
      </c>
      <c r="AP41" s="3">
        <f>VLOOKUP($A$9:$A$93,dt!$A$2:$AQ$78,42,FALSE)</f>
        <v>16780</v>
      </c>
      <c r="AQ41" s="3">
        <f>VLOOKUP($A$9:$A$93,dt!$A$2:$AQ$78,43,FALSE)</f>
        <v>49</v>
      </c>
      <c r="AR41" s="3">
        <f>VLOOKUP($A$9:$A$93,dt!$A$1:$AU$78,44,FALSE)</f>
        <v>8524</v>
      </c>
      <c r="AS41" s="3">
        <f>VLOOKUP($A$9:$A$93,dt!$A$1:$AU$78,45,FALSE)</f>
        <v>1409</v>
      </c>
    </row>
    <row r="42" spans="1:45" ht="20.45" customHeight="1">
      <c r="A42" s="12" t="s">
        <v>67</v>
      </c>
      <c r="B42" s="3">
        <f>VLOOKUP($A$9:$A$93,dt!$A$2:$AQ$78,2,FALSE)</f>
        <v>255</v>
      </c>
      <c r="C42" s="3">
        <f>VLOOKUP($A$9:$A$93,dt!$A$2:$AQ$78,3,FALSE)</f>
        <v>4</v>
      </c>
      <c r="D42" s="3">
        <f>VLOOKUP($A$9:$A$93,dt!$A$2:$AQ$78,4,FALSE)</f>
        <v>5798</v>
      </c>
      <c r="E42" s="3">
        <f>VLOOKUP($A$9:$A$93,dt!$A$2:$AQ$78,5,FALSE)</f>
        <v>11</v>
      </c>
      <c r="F42" s="3">
        <f>VLOOKUP($A$9:$A$93,dt!$A$2:$AQ$78,6,FALSE)</f>
        <v>6053</v>
      </c>
      <c r="G42" s="3">
        <f>VLOOKUP($A$9:$A$93,dt!$A$2:$AQ$78,7,FALSE)</f>
        <v>15</v>
      </c>
      <c r="H42" s="3">
        <f>VLOOKUP($A$9:$A$93,dt!$A$2:$AQ$78,8,FALSE)</f>
        <v>0</v>
      </c>
      <c r="I42" s="3">
        <f>VLOOKUP($A$9:$A$93,dt!$A$2:$AQ$78,9,FALSE)</f>
        <v>0</v>
      </c>
      <c r="J42" s="3">
        <f>VLOOKUP($A$9:$A$93,dt!$A$2:$AQ$78,10,FALSE)</f>
        <v>0</v>
      </c>
      <c r="K42" s="3">
        <f>VLOOKUP($A$9:$A$93,dt!$A$2:$AQ$78,11,FALSE)</f>
        <v>0</v>
      </c>
      <c r="L42" s="3">
        <f>VLOOKUP($A$9:$A$93,dt!$A$2:$AQ$78,12,FALSE)</f>
        <v>0</v>
      </c>
      <c r="M42" s="3">
        <f>VLOOKUP($A$9:$A$93,dt!$A$2:$AQ$78,13,FALSE)</f>
        <v>0</v>
      </c>
      <c r="N42" s="3">
        <f>VLOOKUP($A$9:$A$93,dt!$A$2:$AQ$78,14,FALSE)</f>
        <v>74</v>
      </c>
      <c r="O42" s="3">
        <f>VLOOKUP($A$9:$A$93,dt!$A$2:$AQ$78,15,FALSE)</f>
        <v>26</v>
      </c>
      <c r="P42" s="3">
        <f>VLOOKUP($A$9:$A$93,dt!$A$2:$AQ$78,16,FALSE)</f>
        <v>2165</v>
      </c>
      <c r="Q42" s="3">
        <f>VLOOKUP($A$9:$A$93,dt!$A$2:$AQ$78,17,FALSE)</f>
        <v>347</v>
      </c>
      <c r="R42" s="3">
        <f>VLOOKUP($A$9:$A$93,dt!$A$2:$AQ$78,18,FALSE)</f>
        <v>5271</v>
      </c>
      <c r="S42" s="3">
        <f>VLOOKUP($A$9:$A$93,dt!$A$2:$AQ$78,19,FALSE)</f>
        <v>282</v>
      </c>
      <c r="T42" s="3">
        <f>VLOOKUP($A$9:$A$93,dt!$A$2:$AQ$78,20,FALSE)</f>
        <v>11</v>
      </c>
      <c r="U42" s="3">
        <f>VLOOKUP($A$9:$A$93,dt!$A$2:$AQ$78,21,FALSE)</f>
        <v>4</v>
      </c>
      <c r="V42" s="3">
        <f>VLOOKUP($A$9:$A$93,dt!$A$2:$AQ$78,22,FALSE)</f>
        <v>3</v>
      </c>
      <c r="W42" s="3">
        <f>VLOOKUP($A$9:$A$93,dt!$A$2:$AQ$78,23,FALSE)</f>
        <v>2</v>
      </c>
      <c r="X42" s="3">
        <f>VLOOKUP($A$9:$A$93,dt!$A$2:$AQ$78,24,FALSE)</f>
        <v>35</v>
      </c>
      <c r="Y42" s="3">
        <f>VLOOKUP($A$9:$A$93,dt!$A$2:$AQ$78,25,FALSE)</f>
        <v>6</v>
      </c>
      <c r="Z42" s="3">
        <f>VLOOKUP($A$9:$A$93,dt!$A$2:$AQ$78,26,FALSE)</f>
        <v>0</v>
      </c>
      <c r="AA42" s="3">
        <f>VLOOKUP($A$9:$A$93,dt!$A$2:$AQ$78,27,FALSE)</f>
        <v>0</v>
      </c>
      <c r="AB42" s="3">
        <f>VLOOKUP($A$9:$A$93,dt!$A$2:$AQ$78,28,FALSE)</f>
        <v>978</v>
      </c>
      <c r="AC42" s="3">
        <f>VLOOKUP($A$9:$A$93,dt!$A$2:$AQ$78,29,FALSE)</f>
        <v>116</v>
      </c>
      <c r="AD42" s="3">
        <f>VLOOKUP($A$9:$A$93,dt!$A$2:$AQ$78,30,FALSE)</f>
        <v>119</v>
      </c>
      <c r="AE42" s="3">
        <f>VLOOKUP($A$9:$A$93,dt!$A$2:$AQ$78,31,FALSE)</f>
        <v>26</v>
      </c>
      <c r="AF42" s="3">
        <f>VLOOKUP($A$9:$A$93,dt!$A$2:$AQ$78,32,FALSE)</f>
        <v>0</v>
      </c>
      <c r="AG42" s="3">
        <f>VLOOKUP($A$9:$A$93,dt!$A$2:$AQ$78,33,FALSE)</f>
        <v>0</v>
      </c>
      <c r="AH42" s="3">
        <f>VLOOKUP($A$9:$A$93,dt!$A$2:$AQ$78,34,FALSE)</f>
        <v>2084</v>
      </c>
      <c r="AI42" s="3">
        <f>VLOOKUP($A$9:$A$93,dt!$A$2:$AQ$78,35,FALSE)</f>
        <v>40</v>
      </c>
      <c r="AJ42" s="3">
        <f>VLOOKUP($A$9:$A$93,dt!$A$2:$AQ$78,36,FALSE)</f>
        <v>283</v>
      </c>
      <c r="AK42" s="3">
        <f>VLOOKUP($A$9:$A$93,dt!$A$2:$AQ$78,37,FALSE)</f>
        <v>23</v>
      </c>
      <c r="AL42" s="3">
        <f>VLOOKUP($A$9:$A$93,dt!$A$2:$AQ$78,38,FALSE)</f>
        <v>3520</v>
      </c>
      <c r="AM42" s="3">
        <f>VLOOKUP($A$9:$A$93,dt!$A$2:$AQ$78,39,FALSE)</f>
        <v>9</v>
      </c>
      <c r="AN42" s="3">
        <f>VLOOKUP($A$9:$A$93,dt!$A$2:$AQ$78,40,FALSE)</f>
        <v>4410</v>
      </c>
      <c r="AO42" s="3">
        <f>VLOOKUP($A$9:$A$93,dt!$A$2:$AQ$78,41,FALSE)</f>
        <v>23</v>
      </c>
      <c r="AP42" s="3">
        <f>VLOOKUP($A$9:$A$93,dt!$A$2:$AQ$78,42,FALSE)</f>
        <v>11023</v>
      </c>
      <c r="AQ42" s="3">
        <f>VLOOKUP($A$9:$A$93,dt!$A$2:$AQ$78,43,FALSE)</f>
        <v>3520</v>
      </c>
      <c r="AR42" s="3">
        <f>VLOOKUP($A$9:$A$93,dt!$A$1:$AU$78,44,FALSE)</f>
        <v>4410</v>
      </c>
      <c r="AS42" s="3">
        <f>VLOOKUP($A$9:$A$93,dt!$A$1:$AU$78,45,FALSE)</f>
        <v>754</v>
      </c>
    </row>
    <row r="43" spans="1:45" ht="20.45" customHeight="1">
      <c r="A43" s="12" t="s">
        <v>68</v>
      </c>
      <c r="B43" s="3">
        <f>VLOOKUP($A$9:$A$93,dt!$A$2:$AQ$78,2,FALSE)</f>
        <v>1030</v>
      </c>
      <c r="C43" s="3">
        <f>VLOOKUP($A$9:$A$93,dt!$A$2:$AQ$78,3,FALSE)</f>
        <v>11</v>
      </c>
      <c r="D43" s="3">
        <f>VLOOKUP($A$9:$A$93,dt!$A$2:$AQ$78,4,FALSE)</f>
        <v>5194</v>
      </c>
      <c r="E43" s="3">
        <f>VLOOKUP($A$9:$A$93,dt!$A$2:$AQ$78,5,FALSE)</f>
        <v>10</v>
      </c>
      <c r="F43" s="3">
        <f>VLOOKUP($A$9:$A$93,dt!$A$2:$AQ$78,6,FALSE)</f>
        <v>6224</v>
      </c>
      <c r="G43" s="3">
        <f>VLOOKUP($A$9:$A$93,dt!$A$2:$AQ$78,7,FALSE)</f>
        <v>20</v>
      </c>
      <c r="H43" s="3">
        <f>VLOOKUP($A$9:$A$93,dt!$A$2:$AQ$78,8,FALSE)</f>
        <v>60</v>
      </c>
      <c r="I43" s="3">
        <f>VLOOKUP($A$9:$A$93,dt!$A$2:$AQ$78,9,FALSE)</f>
        <v>1</v>
      </c>
      <c r="J43" s="3">
        <f>VLOOKUP($A$9:$A$93,dt!$A$2:$AQ$78,10,FALSE)</f>
        <v>0</v>
      </c>
      <c r="K43" s="3">
        <f>VLOOKUP($A$9:$A$93,dt!$A$2:$AQ$78,11,FALSE)</f>
        <v>0</v>
      </c>
      <c r="L43" s="3">
        <f>VLOOKUP($A$9:$A$93,dt!$A$2:$AQ$78,12,FALSE)</f>
        <v>0</v>
      </c>
      <c r="M43" s="3">
        <f>VLOOKUP($A$9:$A$93,dt!$A$2:$AQ$78,13,FALSE)</f>
        <v>0</v>
      </c>
      <c r="N43" s="3">
        <f>VLOOKUP($A$9:$A$93,dt!$A$2:$AQ$78,14,FALSE)</f>
        <v>15</v>
      </c>
      <c r="O43" s="3">
        <f>VLOOKUP($A$9:$A$93,dt!$A$2:$AQ$78,15,FALSE)</f>
        <v>7</v>
      </c>
      <c r="P43" s="3">
        <f>VLOOKUP($A$9:$A$93,dt!$A$2:$AQ$78,16,FALSE)</f>
        <v>1563</v>
      </c>
      <c r="Q43" s="3">
        <f>VLOOKUP($A$9:$A$93,dt!$A$2:$AQ$78,17,FALSE)</f>
        <v>238</v>
      </c>
      <c r="R43" s="3">
        <f>VLOOKUP($A$9:$A$93,dt!$A$2:$AQ$78,18,FALSE)</f>
        <v>2360</v>
      </c>
      <c r="S43" s="3">
        <f>VLOOKUP($A$9:$A$93,dt!$A$2:$AQ$78,19,FALSE)</f>
        <v>154</v>
      </c>
      <c r="T43" s="3">
        <f>VLOOKUP($A$9:$A$93,dt!$A$2:$AQ$78,20,FALSE)</f>
        <v>21</v>
      </c>
      <c r="U43" s="3">
        <f>VLOOKUP($A$9:$A$93,dt!$A$2:$AQ$78,21,FALSE)</f>
        <v>4</v>
      </c>
      <c r="V43" s="3">
        <f>VLOOKUP($A$9:$A$93,dt!$A$2:$AQ$78,22,FALSE)</f>
        <v>0</v>
      </c>
      <c r="W43" s="3">
        <f>VLOOKUP($A$9:$A$93,dt!$A$2:$AQ$78,23,FALSE)</f>
        <v>0</v>
      </c>
      <c r="X43" s="3">
        <f>VLOOKUP($A$9:$A$93,dt!$A$2:$AQ$78,24,FALSE)</f>
        <v>29</v>
      </c>
      <c r="Y43" s="3">
        <f>VLOOKUP($A$9:$A$93,dt!$A$2:$AQ$78,25,FALSE)</f>
        <v>1</v>
      </c>
      <c r="Z43" s="3">
        <f>VLOOKUP($A$9:$A$93,dt!$A$2:$AQ$78,26,FALSE)</f>
        <v>0</v>
      </c>
      <c r="AA43" s="3">
        <f>VLOOKUP($A$9:$A$93,dt!$A$2:$AQ$78,27,FALSE)</f>
        <v>0</v>
      </c>
      <c r="AB43" s="3">
        <f>VLOOKUP($A$9:$A$93,dt!$A$2:$AQ$78,28,FALSE)</f>
        <v>661</v>
      </c>
      <c r="AC43" s="3">
        <f>VLOOKUP($A$9:$A$93,dt!$A$2:$AQ$78,29,FALSE)</f>
        <v>79</v>
      </c>
      <c r="AD43" s="3">
        <f>VLOOKUP($A$9:$A$93,dt!$A$2:$AQ$78,30,FALSE)</f>
        <v>216</v>
      </c>
      <c r="AE43" s="3">
        <f>VLOOKUP($A$9:$A$93,dt!$A$2:$AQ$78,31,FALSE)</f>
        <v>16</v>
      </c>
      <c r="AF43" s="3">
        <f>VLOOKUP($A$9:$A$93,dt!$A$2:$AQ$78,32,FALSE)</f>
        <v>0</v>
      </c>
      <c r="AG43" s="3">
        <f>VLOOKUP($A$9:$A$93,dt!$A$2:$AQ$78,33,FALSE)</f>
        <v>0</v>
      </c>
      <c r="AH43" s="3">
        <f>VLOOKUP($A$9:$A$93,dt!$A$2:$AQ$78,34,FALSE)</f>
        <v>420</v>
      </c>
      <c r="AI43" s="3">
        <f>VLOOKUP($A$9:$A$93,dt!$A$2:$AQ$78,35,FALSE)</f>
        <v>26</v>
      </c>
      <c r="AJ43" s="3">
        <f>VLOOKUP($A$9:$A$93,dt!$A$2:$AQ$78,36,FALSE)</f>
        <v>1988</v>
      </c>
      <c r="AK43" s="3">
        <f>VLOOKUP($A$9:$A$93,dt!$A$2:$AQ$78,37,FALSE)</f>
        <v>15</v>
      </c>
      <c r="AL43" s="3">
        <f>VLOOKUP($A$9:$A$93,dt!$A$2:$AQ$78,38,FALSE)</f>
        <v>278</v>
      </c>
      <c r="AM43" s="3">
        <f>VLOOKUP($A$9:$A$93,dt!$A$2:$AQ$78,39,FALSE)</f>
        <v>9</v>
      </c>
      <c r="AN43" s="3">
        <f>VLOOKUP($A$9:$A$93,dt!$A$2:$AQ$78,40,FALSE)</f>
        <v>90380</v>
      </c>
      <c r="AO43" s="3">
        <f>VLOOKUP($A$9:$A$93,dt!$A$2:$AQ$78,41,FALSE)</f>
        <v>27</v>
      </c>
      <c r="AP43" s="3">
        <f>VLOOKUP($A$9:$A$93,dt!$A$2:$AQ$78,42,FALSE)</f>
        <v>7333</v>
      </c>
      <c r="AQ43" s="3">
        <f>VLOOKUP($A$9:$A$93,dt!$A$2:$AQ$78,43,FALSE)</f>
        <v>278</v>
      </c>
      <c r="AR43" s="3">
        <f>VLOOKUP($A$9:$A$93,dt!$A$1:$AU$78,44,FALSE)</f>
        <v>90380</v>
      </c>
      <c r="AS43" s="3">
        <f>VLOOKUP($A$9:$A$93,dt!$A$1:$AU$78,45,FALSE)</f>
        <v>500</v>
      </c>
    </row>
    <row r="44" spans="1:45" ht="20.45" customHeight="1">
      <c r="A44" s="12" t="s">
        <v>69</v>
      </c>
      <c r="B44" s="3">
        <f>VLOOKUP($A$9:$A$93,dt!$A$2:$AQ$78,2,FALSE)</f>
        <v>2236</v>
      </c>
      <c r="C44" s="3">
        <f>VLOOKUP($A$9:$A$93,dt!$A$2:$AQ$78,3,FALSE)</f>
        <v>9</v>
      </c>
      <c r="D44" s="3">
        <f>VLOOKUP($A$9:$A$93,dt!$A$2:$AQ$78,4,FALSE)</f>
        <v>12554</v>
      </c>
      <c r="E44" s="3">
        <f>VLOOKUP($A$9:$A$93,dt!$A$2:$AQ$78,5,FALSE)</f>
        <v>16</v>
      </c>
      <c r="F44" s="3">
        <f>VLOOKUP($A$9:$A$93,dt!$A$2:$AQ$78,6,FALSE)</f>
        <v>14790</v>
      </c>
      <c r="G44" s="3">
        <f>VLOOKUP($A$9:$A$93,dt!$A$2:$AQ$78,7,FALSE)</f>
        <v>23</v>
      </c>
      <c r="H44" s="3">
        <f>VLOOKUP($A$9:$A$93,dt!$A$2:$AQ$78,8,FALSE)</f>
        <v>0</v>
      </c>
      <c r="I44" s="3">
        <f>VLOOKUP($A$9:$A$93,dt!$A$2:$AQ$78,9,FALSE)</f>
        <v>0</v>
      </c>
      <c r="J44" s="3">
        <f>VLOOKUP($A$9:$A$93,dt!$A$2:$AQ$78,10,FALSE)</f>
        <v>0</v>
      </c>
      <c r="K44" s="3">
        <f>VLOOKUP($A$9:$A$93,dt!$A$2:$AQ$78,11,FALSE)</f>
        <v>0</v>
      </c>
      <c r="L44" s="3">
        <f>VLOOKUP($A$9:$A$93,dt!$A$2:$AQ$78,12,FALSE)</f>
        <v>0</v>
      </c>
      <c r="M44" s="3">
        <f>VLOOKUP($A$9:$A$93,dt!$A$2:$AQ$78,13,FALSE)</f>
        <v>0</v>
      </c>
      <c r="N44" s="3">
        <f>VLOOKUP($A$9:$A$93,dt!$A$2:$AQ$78,14,FALSE)</f>
        <v>54</v>
      </c>
      <c r="O44" s="3">
        <f>VLOOKUP($A$9:$A$93,dt!$A$2:$AQ$78,15,FALSE)</f>
        <v>23</v>
      </c>
      <c r="P44" s="3">
        <f>VLOOKUP($A$9:$A$93,dt!$A$2:$AQ$78,16,FALSE)</f>
        <v>2827</v>
      </c>
      <c r="Q44" s="3">
        <f>VLOOKUP($A$9:$A$93,dt!$A$2:$AQ$78,17,FALSE)</f>
        <v>447</v>
      </c>
      <c r="R44" s="3">
        <f>VLOOKUP($A$9:$A$93,dt!$A$2:$AQ$78,18,FALSE)</f>
        <v>6182</v>
      </c>
      <c r="S44" s="3">
        <f>VLOOKUP($A$9:$A$93,dt!$A$2:$AQ$78,19,FALSE)</f>
        <v>319</v>
      </c>
      <c r="T44" s="3">
        <f>VLOOKUP($A$9:$A$93,dt!$A$2:$AQ$78,20,FALSE)</f>
        <v>8</v>
      </c>
      <c r="U44" s="3">
        <f>VLOOKUP($A$9:$A$93,dt!$A$2:$AQ$78,21,FALSE)</f>
        <v>4</v>
      </c>
      <c r="V44" s="3">
        <f>VLOOKUP($A$9:$A$93,dt!$A$2:$AQ$78,22,FALSE)</f>
        <v>0</v>
      </c>
      <c r="W44" s="3">
        <f>VLOOKUP($A$9:$A$93,dt!$A$2:$AQ$78,23,FALSE)</f>
        <v>0</v>
      </c>
      <c r="X44" s="3">
        <f>VLOOKUP($A$9:$A$93,dt!$A$2:$AQ$78,24,FALSE)</f>
        <v>20</v>
      </c>
      <c r="Y44" s="3">
        <f>VLOOKUP($A$9:$A$93,dt!$A$2:$AQ$78,25,FALSE)</f>
        <v>3</v>
      </c>
      <c r="Z44" s="3">
        <f>VLOOKUP($A$9:$A$93,dt!$A$2:$AQ$78,26,FALSE)</f>
        <v>0</v>
      </c>
      <c r="AA44" s="3">
        <f>VLOOKUP($A$9:$A$93,dt!$A$2:$AQ$78,27,FALSE)</f>
        <v>0</v>
      </c>
      <c r="AB44" s="3">
        <f>VLOOKUP($A$9:$A$93,dt!$A$2:$AQ$78,28,FALSE)</f>
        <v>665</v>
      </c>
      <c r="AC44" s="3">
        <f>VLOOKUP($A$9:$A$93,dt!$A$2:$AQ$78,29,FALSE)</f>
        <v>76</v>
      </c>
      <c r="AD44" s="3">
        <f>VLOOKUP($A$9:$A$93,dt!$A$2:$AQ$78,30,FALSE)</f>
        <v>65</v>
      </c>
      <c r="AE44" s="3">
        <f>VLOOKUP($A$9:$A$93,dt!$A$2:$AQ$78,31,FALSE)</f>
        <v>25</v>
      </c>
      <c r="AF44" s="3">
        <f>VLOOKUP($A$9:$A$93,dt!$A$2:$AQ$78,32,FALSE)</f>
        <v>0</v>
      </c>
      <c r="AG44" s="3">
        <f>VLOOKUP($A$9:$A$93,dt!$A$2:$AQ$78,33,FALSE)</f>
        <v>0</v>
      </c>
      <c r="AH44" s="3">
        <f>VLOOKUP($A$9:$A$93,dt!$A$2:$AQ$78,34,FALSE)</f>
        <v>3193</v>
      </c>
      <c r="AI44" s="3">
        <f>VLOOKUP($A$9:$A$93,dt!$A$2:$AQ$78,35,FALSE)</f>
        <v>120</v>
      </c>
      <c r="AJ44" s="3">
        <f>VLOOKUP($A$9:$A$93,dt!$A$2:$AQ$78,36,FALSE)</f>
        <v>1196</v>
      </c>
      <c r="AK44" s="3">
        <f>VLOOKUP($A$9:$A$93,dt!$A$2:$AQ$78,37,FALSE)</f>
        <v>48</v>
      </c>
      <c r="AL44" s="3">
        <f>VLOOKUP($A$9:$A$93,dt!$A$2:$AQ$78,38,FALSE)</f>
        <v>0</v>
      </c>
      <c r="AM44" s="3">
        <f>VLOOKUP($A$9:$A$93,dt!$A$2:$AQ$78,39,FALSE)</f>
        <v>0</v>
      </c>
      <c r="AN44" s="3">
        <f>VLOOKUP($A$9:$A$93,dt!$A$2:$AQ$78,40,FALSE)</f>
        <v>44601</v>
      </c>
      <c r="AO44" s="3">
        <f>VLOOKUP($A$9:$A$93,dt!$A$2:$AQ$78,41,FALSE)</f>
        <v>21</v>
      </c>
      <c r="AP44" s="3">
        <f>VLOOKUP($A$9:$A$93,dt!$A$2:$AQ$78,42,FALSE)</f>
        <v>14210</v>
      </c>
      <c r="AQ44" s="3">
        <f>VLOOKUP($A$9:$A$93,dt!$A$2:$AQ$78,43,FALSE)</f>
        <v>0</v>
      </c>
      <c r="AR44" s="3">
        <f>VLOOKUP($A$9:$A$93,dt!$A$1:$AU$78,44,FALSE)</f>
        <v>44601</v>
      </c>
      <c r="AS44" s="3">
        <f>VLOOKUP($A$9:$A$93,dt!$A$1:$AU$78,45,FALSE)</f>
        <v>967</v>
      </c>
    </row>
    <row r="45" spans="1:45" ht="20.45" customHeight="1">
      <c r="A45" s="12" t="s">
        <v>70</v>
      </c>
      <c r="B45" s="3">
        <f>VLOOKUP($A$9:$A$93,dt!$A$2:$AQ$78,2,FALSE)</f>
        <v>659</v>
      </c>
      <c r="C45" s="3">
        <f>VLOOKUP($A$9:$A$93,dt!$A$2:$AQ$78,3,FALSE)</f>
        <v>12</v>
      </c>
      <c r="D45" s="3">
        <f>VLOOKUP($A$9:$A$93,dt!$A$2:$AQ$78,4,FALSE)</f>
        <v>8369</v>
      </c>
      <c r="E45" s="3">
        <f>VLOOKUP($A$9:$A$93,dt!$A$2:$AQ$78,5,FALSE)</f>
        <v>18</v>
      </c>
      <c r="F45" s="3">
        <f>VLOOKUP($A$9:$A$93,dt!$A$2:$AQ$78,6,FALSE)</f>
        <v>9028</v>
      </c>
      <c r="G45" s="3">
        <f>VLOOKUP($A$9:$A$93,dt!$A$2:$AQ$78,7,FALSE)</f>
        <v>27</v>
      </c>
      <c r="H45" s="3">
        <f>VLOOKUP($A$9:$A$93,dt!$A$2:$AQ$78,8,FALSE)</f>
        <v>0</v>
      </c>
      <c r="I45" s="3">
        <f>VLOOKUP($A$9:$A$93,dt!$A$2:$AQ$78,9,FALSE)</f>
        <v>0</v>
      </c>
      <c r="J45" s="3">
        <f>VLOOKUP($A$9:$A$93,dt!$A$2:$AQ$78,10,FALSE)</f>
        <v>0</v>
      </c>
      <c r="K45" s="3">
        <f>VLOOKUP($A$9:$A$93,dt!$A$2:$AQ$78,11,FALSE)</f>
        <v>0</v>
      </c>
      <c r="L45" s="3">
        <f>VLOOKUP($A$9:$A$93,dt!$A$2:$AQ$78,12,FALSE)</f>
        <v>0</v>
      </c>
      <c r="M45" s="3">
        <f>VLOOKUP($A$9:$A$93,dt!$A$2:$AQ$78,13,FALSE)</f>
        <v>0</v>
      </c>
      <c r="N45" s="3">
        <f>VLOOKUP($A$9:$A$93,dt!$A$2:$AQ$78,14,FALSE)</f>
        <v>47</v>
      </c>
      <c r="O45" s="3">
        <f>VLOOKUP($A$9:$A$93,dt!$A$2:$AQ$78,15,FALSE)</f>
        <v>20</v>
      </c>
      <c r="P45" s="3">
        <f>VLOOKUP($A$9:$A$93,dt!$A$2:$AQ$78,16,FALSE)</f>
        <v>3090</v>
      </c>
      <c r="Q45" s="3">
        <f>VLOOKUP($A$9:$A$93,dt!$A$2:$AQ$78,17,FALSE)</f>
        <v>584</v>
      </c>
      <c r="R45" s="3">
        <f>VLOOKUP($A$9:$A$93,dt!$A$2:$AQ$78,18,FALSE)</f>
        <v>5567</v>
      </c>
      <c r="S45" s="3">
        <f>VLOOKUP($A$9:$A$93,dt!$A$2:$AQ$78,19,FALSE)</f>
        <v>341</v>
      </c>
      <c r="T45" s="3">
        <f>VLOOKUP($A$9:$A$93,dt!$A$2:$AQ$78,20,FALSE)</f>
        <v>9</v>
      </c>
      <c r="U45" s="3">
        <f>VLOOKUP($A$9:$A$93,dt!$A$2:$AQ$78,21,FALSE)</f>
        <v>2</v>
      </c>
      <c r="V45" s="3">
        <f>VLOOKUP($A$9:$A$93,dt!$A$2:$AQ$78,22,FALSE)</f>
        <v>0</v>
      </c>
      <c r="W45" s="3">
        <f>VLOOKUP($A$9:$A$93,dt!$A$2:$AQ$78,23,FALSE)</f>
        <v>0</v>
      </c>
      <c r="X45" s="3">
        <f>VLOOKUP($A$9:$A$93,dt!$A$2:$AQ$78,24,FALSE)</f>
        <v>122</v>
      </c>
      <c r="Y45" s="3">
        <f>VLOOKUP($A$9:$A$93,dt!$A$2:$AQ$78,25,FALSE)</f>
        <v>10</v>
      </c>
      <c r="Z45" s="3">
        <f>VLOOKUP($A$9:$A$93,dt!$A$2:$AQ$78,26,FALSE)</f>
        <v>0</v>
      </c>
      <c r="AA45" s="3">
        <f>VLOOKUP($A$9:$A$93,dt!$A$2:$AQ$78,27,FALSE)</f>
        <v>0</v>
      </c>
      <c r="AB45" s="3">
        <f>VLOOKUP($A$9:$A$93,dt!$A$2:$AQ$78,28,FALSE)</f>
        <v>1809</v>
      </c>
      <c r="AC45" s="3">
        <f>VLOOKUP($A$9:$A$93,dt!$A$2:$AQ$78,29,FALSE)</f>
        <v>290</v>
      </c>
      <c r="AD45" s="3">
        <f>VLOOKUP($A$9:$A$93,dt!$A$2:$AQ$78,30,FALSE)</f>
        <v>366</v>
      </c>
      <c r="AE45" s="3">
        <f>VLOOKUP($A$9:$A$93,dt!$A$2:$AQ$78,31,FALSE)</f>
        <v>46</v>
      </c>
      <c r="AF45" s="3">
        <f>VLOOKUP($A$9:$A$93,dt!$A$2:$AQ$78,32,FALSE)</f>
        <v>0</v>
      </c>
      <c r="AG45" s="3">
        <f>VLOOKUP($A$9:$A$93,dt!$A$2:$AQ$78,33,FALSE)</f>
        <v>0</v>
      </c>
      <c r="AH45" s="3">
        <f>VLOOKUP($A$9:$A$93,dt!$A$2:$AQ$78,34,FALSE)</f>
        <v>910</v>
      </c>
      <c r="AI45" s="3">
        <f>VLOOKUP($A$9:$A$93,dt!$A$2:$AQ$78,35,FALSE)</f>
        <v>112</v>
      </c>
      <c r="AJ45" s="3">
        <f>VLOOKUP($A$9:$A$93,dt!$A$2:$AQ$78,36,FALSE)</f>
        <v>32243</v>
      </c>
      <c r="AK45" s="3">
        <f>VLOOKUP($A$9:$A$93,dt!$A$2:$AQ$78,37,FALSE)</f>
        <v>228</v>
      </c>
      <c r="AL45" s="3">
        <f>VLOOKUP($A$9:$A$93,dt!$A$2:$AQ$78,38,FALSE)</f>
        <v>22</v>
      </c>
      <c r="AM45" s="3">
        <f>VLOOKUP($A$9:$A$93,dt!$A$2:$AQ$78,39,FALSE)</f>
        <v>2</v>
      </c>
      <c r="AN45" s="3">
        <f>VLOOKUP($A$9:$A$93,dt!$A$2:$AQ$78,40,FALSE)</f>
        <v>91849</v>
      </c>
      <c r="AO45" s="3">
        <f>VLOOKUP($A$9:$A$93,dt!$A$2:$AQ$78,41,FALSE)</f>
        <v>103</v>
      </c>
      <c r="AP45" s="3">
        <f>VLOOKUP($A$9:$A$93,dt!$A$2:$AQ$78,42,FALSE)</f>
        <v>44163</v>
      </c>
      <c r="AQ45" s="3">
        <f>VLOOKUP($A$9:$A$93,dt!$A$2:$AQ$78,43,FALSE)</f>
        <v>22</v>
      </c>
      <c r="AR45" s="3">
        <f>VLOOKUP($A$9:$A$93,dt!$A$1:$AU$78,44,FALSE)</f>
        <v>91849</v>
      </c>
      <c r="AS45" s="3">
        <f>VLOOKUP($A$9:$A$93,dt!$A$1:$AU$78,45,FALSE)</f>
        <v>1561</v>
      </c>
    </row>
    <row r="46" spans="1:45" ht="20.45" customHeight="1">
      <c r="A46" s="12" t="s">
        <v>71</v>
      </c>
      <c r="B46" s="3">
        <f>VLOOKUP($A$9:$A$93,dt!$A$2:$AQ$78,2,FALSE)</f>
        <v>655</v>
      </c>
      <c r="C46" s="3">
        <f>VLOOKUP($A$9:$A$93,dt!$A$2:$AQ$78,3,FALSE)</f>
        <v>10</v>
      </c>
      <c r="D46" s="3">
        <f>VLOOKUP($A$9:$A$93,dt!$A$2:$AQ$78,4,FALSE)</f>
        <v>4974</v>
      </c>
      <c r="E46" s="3">
        <f>VLOOKUP($A$9:$A$93,dt!$A$2:$AQ$78,5,FALSE)</f>
        <v>17</v>
      </c>
      <c r="F46" s="3">
        <f>VLOOKUP($A$9:$A$93,dt!$A$2:$AQ$78,6,FALSE)</f>
        <v>5629</v>
      </c>
      <c r="G46" s="3">
        <f>VLOOKUP($A$9:$A$93,dt!$A$2:$AQ$78,7,FALSE)</f>
        <v>24</v>
      </c>
      <c r="H46" s="3">
        <f>VLOOKUP($A$9:$A$93,dt!$A$2:$AQ$78,8,FALSE)</f>
        <v>12</v>
      </c>
      <c r="I46" s="3">
        <f>VLOOKUP($A$9:$A$93,dt!$A$2:$AQ$78,9,FALSE)</f>
        <v>2</v>
      </c>
      <c r="J46" s="3">
        <f>VLOOKUP($A$9:$A$93,dt!$A$2:$AQ$78,10,FALSE)</f>
        <v>0</v>
      </c>
      <c r="K46" s="3">
        <f>VLOOKUP($A$9:$A$93,dt!$A$2:$AQ$78,11,FALSE)</f>
        <v>0</v>
      </c>
      <c r="L46" s="3">
        <f>VLOOKUP($A$9:$A$93,dt!$A$2:$AQ$78,12,FALSE)</f>
        <v>0</v>
      </c>
      <c r="M46" s="3">
        <f>VLOOKUP($A$9:$A$93,dt!$A$2:$AQ$78,13,FALSE)</f>
        <v>0</v>
      </c>
      <c r="N46" s="3">
        <f>VLOOKUP($A$9:$A$93,dt!$A$2:$AQ$78,14,FALSE)</f>
        <v>52</v>
      </c>
      <c r="O46" s="3">
        <f>VLOOKUP($A$9:$A$93,dt!$A$2:$AQ$78,15,FALSE)</f>
        <v>18</v>
      </c>
      <c r="P46" s="3">
        <f>VLOOKUP($A$9:$A$93,dt!$A$2:$AQ$78,16,FALSE)</f>
        <v>2036</v>
      </c>
      <c r="Q46" s="3">
        <f>VLOOKUP($A$9:$A$93,dt!$A$2:$AQ$78,17,FALSE)</f>
        <v>404</v>
      </c>
      <c r="R46" s="3">
        <f>VLOOKUP($A$9:$A$93,dt!$A$2:$AQ$78,18,FALSE)</f>
        <v>8853</v>
      </c>
      <c r="S46" s="3">
        <f>VLOOKUP($A$9:$A$93,dt!$A$2:$AQ$78,19,FALSE)</f>
        <v>469</v>
      </c>
      <c r="T46" s="3">
        <f>VLOOKUP($A$9:$A$93,dt!$A$2:$AQ$78,20,FALSE)</f>
        <v>6</v>
      </c>
      <c r="U46" s="3">
        <f>VLOOKUP($A$9:$A$93,dt!$A$2:$AQ$78,21,FALSE)</f>
        <v>3</v>
      </c>
      <c r="V46" s="3">
        <f>VLOOKUP($A$9:$A$93,dt!$A$2:$AQ$78,22,FALSE)</f>
        <v>2</v>
      </c>
      <c r="W46" s="3">
        <f>VLOOKUP($A$9:$A$93,dt!$A$2:$AQ$78,23,FALSE)</f>
        <v>1</v>
      </c>
      <c r="X46" s="3">
        <f>VLOOKUP($A$9:$A$93,dt!$A$2:$AQ$78,24,FALSE)</f>
        <v>159</v>
      </c>
      <c r="Y46" s="3">
        <f>VLOOKUP($A$9:$A$93,dt!$A$2:$AQ$78,25,FALSE)</f>
        <v>7</v>
      </c>
      <c r="Z46" s="3">
        <f>VLOOKUP($A$9:$A$93,dt!$A$2:$AQ$78,26,FALSE)</f>
        <v>0</v>
      </c>
      <c r="AA46" s="3">
        <f>VLOOKUP($A$9:$A$93,dt!$A$2:$AQ$78,27,FALSE)</f>
        <v>0</v>
      </c>
      <c r="AB46" s="3">
        <f>VLOOKUP($A$9:$A$93,dt!$A$2:$AQ$78,28,FALSE)</f>
        <v>698</v>
      </c>
      <c r="AC46" s="3">
        <f>VLOOKUP($A$9:$A$93,dt!$A$2:$AQ$78,29,FALSE)</f>
        <v>98</v>
      </c>
      <c r="AD46" s="3">
        <f>VLOOKUP($A$9:$A$93,dt!$A$2:$AQ$78,30,FALSE)</f>
        <v>343</v>
      </c>
      <c r="AE46" s="3">
        <f>VLOOKUP($A$9:$A$93,dt!$A$2:$AQ$78,31,FALSE)</f>
        <v>45</v>
      </c>
      <c r="AF46" s="3">
        <f>VLOOKUP($A$9:$A$93,dt!$A$2:$AQ$78,32,FALSE)</f>
        <v>0</v>
      </c>
      <c r="AG46" s="3">
        <f>VLOOKUP($A$9:$A$93,dt!$A$2:$AQ$78,33,FALSE)</f>
        <v>0</v>
      </c>
      <c r="AH46" s="3">
        <f>VLOOKUP($A$9:$A$93,dt!$A$2:$AQ$78,34,FALSE)</f>
        <v>1877</v>
      </c>
      <c r="AI46" s="3">
        <f>VLOOKUP($A$9:$A$93,dt!$A$2:$AQ$78,35,FALSE)</f>
        <v>99</v>
      </c>
      <c r="AJ46" s="3">
        <f>VLOOKUP($A$9:$A$93,dt!$A$2:$AQ$78,36,FALSE)</f>
        <v>458</v>
      </c>
      <c r="AK46" s="3">
        <f>VLOOKUP($A$9:$A$93,dt!$A$2:$AQ$78,37,FALSE)</f>
        <v>62</v>
      </c>
      <c r="AL46" s="3">
        <f>VLOOKUP($A$9:$A$93,dt!$A$2:$AQ$78,38,FALSE)</f>
        <v>20</v>
      </c>
      <c r="AM46" s="3">
        <f>VLOOKUP($A$9:$A$93,dt!$A$2:$AQ$78,39,FALSE)</f>
        <v>1</v>
      </c>
      <c r="AN46" s="3">
        <f>VLOOKUP($A$9:$A$93,dt!$A$2:$AQ$78,40,FALSE)</f>
        <v>20538</v>
      </c>
      <c r="AO46" s="3">
        <f>VLOOKUP($A$9:$A$93,dt!$A$2:$AQ$78,41,FALSE)</f>
        <v>31</v>
      </c>
      <c r="AP46" s="3">
        <f>VLOOKUP($A$9:$A$93,dt!$A$2:$AQ$78,42,FALSE)</f>
        <v>14496</v>
      </c>
      <c r="AQ46" s="3">
        <f>VLOOKUP($A$9:$A$93,dt!$A$2:$AQ$78,43,FALSE)</f>
        <v>20</v>
      </c>
      <c r="AR46" s="3">
        <f>VLOOKUP($A$9:$A$93,dt!$A$1:$AU$78,44,FALSE)</f>
        <v>20538</v>
      </c>
      <c r="AS46" s="3">
        <f>VLOOKUP($A$9:$A$93,dt!$A$1:$AU$78,45,FALSE)</f>
        <v>1124</v>
      </c>
    </row>
    <row r="47" spans="1:45" ht="20.45" customHeight="1">
      <c r="A47" s="12" t="s">
        <v>72</v>
      </c>
      <c r="B47" s="3">
        <f>VLOOKUP($A$9:$A$93,dt!$A$2:$AQ$78,2,FALSE)</f>
        <v>18</v>
      </c>
      <c r="C47" s="3">
        <f>VLOOKUP($A$9:$A$93,dt!$A$2:$AQ$78,3,FALSE)</f>
        <v>5</v>
      </c>
      <c r="D47" s="3">
        <f>VLOOKUP($A$9:$A$93,dt!$A$2:$AQ$78,4,FALSE)</f>
        <v>162</v>
      </c>
      <c r="E47" s="3">
        <f>VLOOKUP($A$9:$A$93,dt!$A$2:$AQ$78,5,FALSE)</f>
        <v>4</v>
      </c>
      <c r="F47" s="3">
        <f>VLOOKUP($A$9:$A$93,dt!$A$2:$AQ$78,6,FALSE)</f>
        <v>180</v>
      </c>
      <c r="G47" s="3">
        <f>VLOOKUP($A$9:$A$93,dt!$A$2:$AQ$78,7,FALSE)</f>
        <v>9</v>
      </c>
      <c r="H47" s="3">
        <f>VLOOKUP($A$9:$A$93,dt!$A$2:$AQ$78,8,FALSE)</f>
        <v>0</v>
      </c>
      <c r="I47" s="3">
        <f>VLOOKUP($A$9:$A$93,dt!$A$2:$AQ$78,9,FALSE)</f>
        <v>0</v>
      </c>
      <c r="J47" s="3">
        <f>VLOOKUP($A$9:$A$93,dt!$A$2:$AQ$78,10,FALSE)</f>
        <v>0</v>
      </c>
      <c r="K47" s="3">
        <f>VLOOKUP($A$9:$A$93,dt!$A$2:$AQ$78,11,FALSE)</f>
        <v>0</v>
      </c>
      <c r="L47" s="3">
        <f>VLOOKUP($A$9:$A$93,dt!$A$2:$AQ$78,12,FALSE)</f>
        <v>0</v>
      </c>
      <c r="M47" s="3">
        <f>VLOOKUP($A$9:$A$93,dt!$A$2:$AQ$78,13,FALSE)</f>
        <v>0</v>
      </c>
      <c r="N47" s="3">
        <f>VLOOKUP($A$9:$A$93,dt!$A$2:$AQ$78,14,FALSE)</f>
        <v>27</v>
      </c>
      <c r="O47" s="3">
        <f>VLOOKUP($A$9:$A$93,dt!$A$2:$AQ$78,15,FALSE)</f>
        <v>5</v>
      </c>
      <c r="P47" s="3">
        <f>VLOOKUP($A$9:$A$93,dt!$A$2:$AQ$78,16,FALSE)</f>
        <v>602</v>
      </c>
      <c r="Q47" s="3">
        <f>VLOOKUP($A$9:$A$93,dt!$A$2:$AQ$78,17,FALSE)</f>
        <v>100</v>
      </c>
      <c r="R47" s="3">
        <f>VLOOKUP($A$9:$A$93,dt!$A$2:$AQ$78,18,FALSE)</f>
        <v>1858</v>
      </c>
      <c r="S47" s="3">
        <f>VLOOKUP($A$9:$A$93,dt!$A$2:$AQ$78,19,FALSE)</f>
        <v>125</v>
      </c>
      <c r="T47" s="3">
        <f>VLOOKUP($A$9:$A$93,dt!$A$2:$AQ$78,20,FALSE)</f>
        <v>0</v>
      </c>
      <c r="U47" s="3">
        <f>VLOOKUP($A$9:$A$93,dt!$A$2:$AQ$78,21,FALSE)</f>
        <v>0</v>
      </c>
      <c r="V47" s="3">
        <f>VLOOKUP($A$9:$A$93,dt!$A$2:$AQ$78,22,FALSE)</f>
        <v>0</v>
      </c>
      <c r="W47" s="3">
        <f>VLOOKUP($A$9:$A$93,dt!$A$2:$AQ$78,23,FALSE)</f>
        <v>0</v>
      </c>
      <c r="X47" s="3">
        <f>VLOOKUP($A$9:$A$93,dt!$A$2:$AQ$78,24,FALSE)</f>
        <v>23</v>
      </c>
      <c r="Y47" s="3">
        <f>VLOOKUP($A$9:$A$93,dt!$A$2:$AQ$78,25,FALSE)</f>
        <v>2</v>
      </c>
      <c r="Z47" s="3">
        <f>VLOOKUP($A$9:$A$93,dt!$A$2:$AQ$78,26,FALSE)</f>
        <v>0</v>
      </c>
      <c r="AA47" s="3">
        <f>VLOOKUP($A$9:$A$93,dt!$A$2:$AQ$78,27,FALSE)</f>
        <v>0</v>
      </c>
      <c r="AB47" s="3">
        <f>VLOOKUP($A$9:$A$93,dt!$A$2:$AQ$78,28,FALSE)</f>
        <v>106</v>
      </c>
      <c r="AC47" s="3">
        <f>VLOOKUP($A$9:$A$93,dt!$A$2:$AQ$78,29,FALSE)</f>
        <v>13</v>
      </c>
      <c r="AD47" s="3">
        <f>VLOOKUP($A$9:$A$93,dt!$A$2:$AQ$78,30,FALSE)</f>
        <v>412</v>
      </c>
      <c r="AE47" s="3">
        <f>VLOOKUP($A$9:$A$93,dt!$A$2:$AQ$78,31,FALSE)</f>
        <v>5</v>
      </c>
      <c r="AF47" s="3">
        <f>VLOOKUP($A$9:$A$93,dt!$A$2:$AQ$78,32,FALSE)</f>
        <v>0</v>
      </c>
      <c r="AG47" s="3">
        <f>VLOOKUP($A$9:$A$93,dt!$A$2:$AQ$78,33,FALSE)</f>
        <v>0</v>
      </c>
      <c r="AH47" s="3">
        <f>VLOOKUP($A$9:$A$93,dt!$A$2:$AQ$78,34,FALSE)</f>
        <v>58</v>
      </c>
      <c r="AI47" s="3">
        <f>VLOOKUP($A$9:$A$93,dt!$A$2:$AQ$78,35,FALSE)</f>
        <v>15</v>
      </c>
      <c r="AJ47" s="3">
        <f>VLOOKUP($A$9:$A$93,dt!$A$2:$AQ$78,36,FALSE)</f>
        <v>446</v>
      </c>
      <c r="AK47" s="3">
        <f>VLOOKUP($A$9:$A$93,dt!$A$2:$AQ$78,37,FALSE)</f>
        <v>13</v>
      </c>
      <c r="AL47" s="3">
        <f>VLOOKUP($A$9:$A$93,dt!$A$2:$AQ$78,38,FALSE)</f>
        <v>0</v>
      </c>
      <c r="AM47" s="3">
        <f>VLOOKUP($A$9:$A$93,dt!$A$2:$AQ$78,39,FALSE)</f>
        <v>0</v>
      </c>
      <c r="AN47" s="3">
        <f>VLOOKUP($A$9:$A$93,dt!$A$2:$AQ$78,40,FALSE)</f>
        <v>2</v>
      </c>
      <c r="AO47" s="3">
        <f>VLOOKUP($A$9:$A$93,dt!$A$2:$AQ$78,41,FALSE)</f>
        <v>1</v>
      </c>
      <c r="AP47" s="3">
        <f>VLOOKUP($A$9:$A$93,dt!$A$2:$AQ$78,42,FALSE)</f>
        <v>3532</v>
      </c>
      <c r="AQ47" s="3">
        <f>VLOOKUP($A$9:$A$93,dt!$A$2:$AQ$78,43,FALSE)</f>
        <v>0</v>
      </c>
      <c r="AR47" s="3">
        <f>VLOOKUP($A$9:$A$93,dt!$A$1:$AU$78,44,FALSE)</f>
        <v>2</v>
      </c>
      <c r="AS47" s="3">
        <f>VLOOKUP($A$9:$A$93,dt!$A$1:$AU$78,45,FALSE)</f>
        <v>248</v>
      </c>
    </row>
    <row r="48" spans="1:45" ht="20.45" customHeight="1">
      <c r="A48" s="12" t="s">
        <v>73</v>
      </c>
      <c r="B48" s="3">
        <f>VLOOKUP($A$9:$A$93,dt!$A$2:$AQ$78,2,FALSE)</f>
        <v>335</v>
      </c>
      <c r="C48" s="3">
        <f>VLOOKUP($A$9:$A$93,dt!$A$2:$AQ$78,3,FALSE)</f>
        <v>7</v>
      </c>
      <c r="D48" s="3">
        <f>VLOOKUP($A$9:$A$93,dt!$A$2:$AQ$78,4,FALSE)</f>
        <v>8079</v>
      </c>
      <c r="E48" s="3">
        <f>VLOOKUP($A$9:$A$93,dt!$A$2:$AQ$78,5,FALSE)</f>
        <v>17</v>
      </c>
      <c r="F48" s="3">
        <f>VLOOKUP($A$9:$A$93,dt!$A$2:$AQ$78,6,FALSE)</f>
        <v>8414</v>
      </c>
      <c r="G48" s="3">
        <f>VLOOKUP($A$9:$A$93,dt!$A$2:$AQ$78,7,FALSE)</f>
        <v>23</v>
      </c>
      <c r="H48" s="3">
        <f>VLOOKUP($A$9:$A$93,dt!$A$2:$AQ$78,8,FALSE)</f>
        <v>0</v>
      </c>
      <c r="I48" s="3">
        <f>VLOOKUP($A$9:$A$93,dt!$A$2:$AQ$78,9,FALSE)</f>
        <v>0</v>
      </c>
      <c r="J48" s="3">
        <f>VLOOKUP($A$9:$A$93,dt!$A$2:$AQ$78,10,FALSE)</f>
        <v>0</v>
      </c>
      <c r="K48" s="3">
        <f>VLOOKUP($A$9:$A$93,dt!$A$2:$AQ$78,11,FALSE)</f>
        <v>0</v>
      </c>
      <c r="L48" s="3">
        <f>VLOOKUP($A$9:$A$93,dt!$A$2:$AQ$78,12,FALSE)</f>
        <v>0</v>
      </c>
      <c r="M48" s="3">
        <f>VLOOKUP($A$9:$A$93,dt!$A$2:$AQ$78,13,FALSE)</f>
        <v>0</v>
      </c>
      <c r="N48" s="3">
        <f>VLOOKUP($A$9:$A$93,dt!$A$2:$AQ$78,14,FALSE)</f>
        <v>203</v>
      </c>
      <c r="O48" s="3">
        <f>VLOOKUP($A$9:$A$93,dt!$A$2:$AQ$78,15,FALSE)</f>
        <v>47</v>
      </c>
      <c r="P48" s="3">
        <f>VLOOKUP($A$9:$A$93,dt!$A$2:$AQ$78,16,FALSE)</f>
        <v>2584</v>
      </c>
      <c r="Q48" s="3">
        <f>VLOOKUP($A$9:$A$93,dt!$A$2:$AQ$78,17,FALSE)</f>
        <v>436</v>
      </c>
      <c r="R48" s="3">
        <f>VLOOKUP($A$9:$A$93,dt!$A$2:$AQ$78,18,FALSE)</f>
        <v>5515</v>
      </c>
      <c r="S48" s="3">
        <f>VLOOKUP($A$9:$A$93,dt!$A$2:$AQ$78,19,FALSE)</f>
        <v>347</v>
      </c>
      <c r="T48" s="3">
        <f>VLOOKUP($A$9:$A$93,dt!$A$2:$AQ$78,20,FALSE)</f>
        <v>12</v>
      </c>
      <c r="U48" s="3">
        <f>VLOOKUP($A$9:$A$93,dt!$A$2:$AQ$78,21,FALSE)</f>
        <v>3</v>
      </c>
      <c r="V48" s="3">
        <f>VLOOKUP($A$9:$A$93,dt!$A$2:$AQ$78,22,FALSE)</f>
        <v>0</v>
      </c>
      <c r="W48" s="3">
        <f>VLOOKUP($A$9:$A$93,dt!$A$2:$AQ$78,23,FALSE)</f>
        <v>0</v>
      </c>
      <c r="X48" s="3">
        <f>VLOOKUP($A$9:$A$93,dt!$A$2:$AQ$78,24,FALSE)</f>
        <v>54</v>
      </c>
      <c r="Y48" s="3">
        <f>VLOOKUP($A$9:$A$93,dt!$A$2:$AQ$78,25,FALSE)</f>
        <v>7</v>
      </c>
      <c r="Z48" s="3">
        <f>VLOOKUP($A$9:$A$93,dt!$A$2:$AQ$78,26,FALSE)</f>
        <v>0</v>
      </c>
      <c r="AA48" s="3">
        <f>VLOOKUP($A$9:$A$93,dt!$A$2:$AQ$78,27,FALSE)</f>
        <v>0</v>
      </c>
      <c r="AB48" s="3">
        <f>VLOOKUP($A$9:$A$93,dt!$A$2:$AQ$78,28,FALSE)</f>
        <v>811</v>
      </c>
      <c r="AC48" s="3">
        <f>VLOOKUP($A$9:$A$93,dt!$A$2:$AQ$78,29,FALSE)</f>
        <v>114</v>
      </c>
      <c r="AD48" s="3">
        <f>VLOOKUP($A$9:$A$93,dt!$A$2:$AQ$78,30,FALSE)</f>
        <v>297</v>
      </c>
      <c r="AE48" s="3">
        <f>VLOOKUP($A$9:$A$93,dt!$A$2:$AQ$78,31,FALSE)</f>
        <v>29</v>
      </c>
      <c r="AF48" s="3">
        <f>VLOOKUP($A$9:$A$93,dt!$A$2:$AQ$78,32,FALSE)</f>
        <v>0</v>
      </c>
      <c r="AG48" s="3">
        <f>VLOOKUP($A$9:$A$93,dt!$A$2:$AQ$78,33,FALSE)</f>
        <v>0</v>
      </c>
      <c r="AH48" s="3">
        <f>VLOOKUP($A$9:$A$93,dt!$A$2:$AQ$78,34,FALSE)</f>
        <v>354</v>
      </c>
      <c r="AI48" s="3">
        <f>VLOOKUP($A$9:$A$93,dt!$A$2:$AQ$78,35,FALSE)</f>
        <v>33</v>
      </c>
      <c r="AJ48" s="3">
        <f>VLOOKUP($A$9:$A$93,dt!$A$2:$AQ$78,36,FALSE)</f>
        <v>1433</v>
      </c>
      <c r="AK48" s="3">
        <f>VLOOKUP($A$9:$A$93,dt!$A$2:$AQ$78,37,FALSE)</f>
        <v>48</v>
      </c>
      <c r="AL48" s="3">
        <f>VLOOKUP($A$9:$A$93,dt!$A$2:$AQ$78,38,FALSE)</f>
        <v>18</v>
      </c>
      <c r="AM48" s="3">
        <f>VLOOKUP($A$9:$A$93,dt!$A$2:$AQ$78,39,FALSE)</f>
        <v>2</v>
      </c>
      <c r="AN48" s="3">
        <f>VLOOKUP($A$9:$A$93,dt!$A$2:$AQ$78,40,FALSE)</f>
        <v>2623</v>
      </c>
      <c r="AO48" s="3">
        <f>VLOOKUP($A$9:$A$93,dt!$A$2:$AQ$78,41,FALSE)</f>
        <v>15</v>
      </c>
      <c r="AP48" s="3">
        <f>VLOOKUP($A$9:$A$93,dt!$A$2:$AQ$78,42,FALSE)</f>
        <v>11263</v>
      </c>
      <c r="AQ48" s="3">
        <f>VLOOKUP($A$9:$A$93,dt!$A$2:$AQ$78,43,FALSE)</f>
        <v>18</v>
      </c>
      <c r="AR48" s="3">
        <f>VLOOKUP($A$9:$A$93,dt!$A$1:$AU$78,44,FALSE)</f>
        <v>2623</v>
      </c>
      <c r="AS48" s="3">
        <f>VLOOKUP($A$9:$A$93,dt!$A$1:$AU$78,45,FALSE)</f>
        <v>962</v>
      </c>
    </row>
    <row r="49" spans="1:45" ht="20.45" customHeight="1">
      <c r="A49" s="12" t="s">
        <v>74</v>
      </c>
      <c r="B49" s="3">
        <f>VLOOKUP($A$9:$A$93,dt!$A$2:$AQ$78,2,FALSE)</f>
        <v>82</v>
      </c>
      <c r="C49" s="3">
        <f>VLOOKUP($A$9:$A$93,dt!$A$2:$AQ$78,3,FALSE)</f>
        <v>2</v>
      </c>
      <c r="D49" s="3">
        <f>VLOOKUP($A$9:$A$93,dt!$A$2:$AQ$78,4,FALSE)</f>
        <v>6126</v>
      </c>
      <c r="E49" s="3">
        <f>VLOOKUP($A$9:$A$93,dt!$A$2:$AQ$78,5,FALSE)</f>
        <v>12</v>
      </c>
      <c r="F49" s="3">
        <f>VLOOKUP($A$9:$A$93,dt!$A$2:$AQ$78,6,FALSE)</f>
        <v>6208</v>
      </c>
      <c r="G49" s="3">
        <f>VLOOKUP($A$9:$A$93,dt!$A$2:$AQ$78,7,FALSE)</f>
        <v>14</v>
      </c>
      <c r="H49" s="3">
        <f>VLOOKUP($A$9:$A$93,dt!$A$2:$AQ$78,8,FALSE)</f>
        <v>30</v>
      </c>
      <c r="I49" s="3">
        <f>VLOOKUP($A$9:$A$93,dt!$A$2:$AQ$78,9,FALSE)</f>
        <v>1</v>
      </c>
      <c r="J49" s="3">
        <f>VLOOKUP($A$9:$A$93,dt!$A$2:$AQ$78,10,FALSE)</f>
        <v>0</v>
      </c>
      <c r="K49" s="3">
        <f>VLOOKUP($A$9:$A$93,dt!$A$2:$AQ$78,11,FALSE)</f>
        <v>0</v>
      </c>
      <c r="L49" s="3">
        <f>VLOOKUP($A$9:$A$93,dt!$A$2:$AQ$78,12,FALSE)</f>
        <v>0</v>
      </c>
      <c r="M49" s="3">
        <f>VLOOKUP($A$9:$A$93,dt!$A$2:$AQ$78,13,FALSE)</f>
        <v>0</v>
      </c>
      <c r="N49" s="3">
        <f>VLOOKUP($A$9:$A$93,dt!$A$2:$AQ$78,14,FALSE)</f>
        <v>5</v>
      </c>
      <c r="O49" s="3">
        <f>VLOOKUP($A$9:$A$93,dt!$A$2:$AQ$78,15,FALSE)</f>
        <v>4</v>
      </c>
      <c r="P49" s="3">
        <f>VLOOKUP($A$9:$A$93,dt!$A$2:$AQ$78,16,FALSE)</f>
        <v>1401</v>
      </c>
      <c r="Q49" s="3">
        <f>VLOOKUP($A$9:$A$93,dt!$A$2:$AQ$78,17,FALSE)</f>
        <v>161</v>
      </c>
      <c r="R49" s="3">
        <f>VLOOKUP($A$9:$A$93,dt!$A$2:$AQ$78,18,FALSE)</f>
        <v>3370</v>
      </c>
      <c r="S49" s="3">
        <f>VLOOKUP($A$9:$A$93,dt!$A$2:$AQ$78,19,FALSE)</f>
        <v>168</v>
      </c>
      <c r="T49" s="3">
        <f>VLOOKUP($A$9:$A$93,dt!$A$2:$AQ$78,20,FALSE)</f>
        <v>0</v>
      </c>
      <c r="U49" s="3">
        <f>VLOOKUP($A$9:$A$93,dt!$A$2:$AQ$78,21,FALSE)</f>
        <v>0</v>
      </c>
      <c r="V49" s="3">
        <f>VLOOKUP($A$9:$A$93,dt!$A$2:$AQ$78,22,FALSE)</f>
        <v>0</v>
      </c>
      <c r="W49" s="3">
        <f>VLOOKUP($A$9:$A$93,dt!$A$2:$AQ$78,23,FALSE)</f>
        <v>0</v>
      </c>
      <c r="X49" s="3">
        <f>VLOOKUP($A$9:$A$93,dt!$A$2:$AQ$78,24,FALSE)</f>
        <v>5</v>
      </c>
      <c r="Y49" s="3">
        <f>VLOOKUP($A$9:$A$93,dt!$A$2:$AQ$78,25,FALSE)</f>
        <v>1</v>
      </c>
      <c r="Z49" s="3">
        <f>VLOOKUP($A$9:$A$93,dt!$A$2:$AQ$78,26,FALSE)</f>
        <v>0</v>
      </c>
      <c r="AA49" s="3">
        <f>VLOOKUP($A$9:$A$93,dt!$A$2:$AQ$78,27,FALSE)</f>
        <v>0</v>
      </c>
      <c r="AB49" s="3">
        <f>VLOOKUP($A$9:$A$93,dt!$A$2:$AQ$78,28,FALSE)</f>
        <v>781</v>
      </c>
      <c r="AC49" s="3">
        <f>VLOOKUP($A$9:$A$93,dt!$A$2:$AQ$78,29,FALSE)</f>
        <v>97</v>
      </c>
      <c r="AD49" s="3">
        <f>VLOOKUP($A$9:$A$93,dt!$A$2:$AQ$78,30,FALSE)</f>
        <v>198</v>
      </c>
      <c r="AE49" s="3">
        <f>VLOOKUP($A$9:$A$93,dt!$A$2:$AQ$78,31,FALSE)</f>
        <v>19</v>
      </c>
      <c r="AF49" s="3">
        <f>VLOOKUP($A$9:$A$93,dt!$A$2:$AQ$78,32,FALSE)</f>
        <v>0</v>
      </c>
      <c r="AG49" s="3">
        <f>VLOOKUP($A$9:$A$93,dt!$A$2:$AQ$78,33,FALSE)</f>
        <v>0</v>
      </c>
      <c r="AH49" s="3">
        <f>VLOOKUP($A$9:$A$93,dt!$A$2:$AQ$78,34,FALSE)</f>
        <v>147</v>
      </c>
      <c r="AI49" s="3">
        <f>VLOOKUP($A$9:$A$93,dt!$A$2:$AQ$78,35,FALSE)</f>
        <v>23</v>
      </c>
      <c r="AJ49" s="3">
        <f>VLOOKUP($A$9:$A$93,dt!$A$2:$AQ$78,36,FALSE)</f>
        <v>834</v>
      </c>
      <c r="AK49" s="3">
        <f>VLOOKUP($A$9:$A$93,dt!$A$2:$AQ$78,37,FALSE)</f>
        <v>20</v>
      </c>
      <c r="AL49" s="3">
        <f>VLOOKUP($A$9:$A$93,dt!$A$2:$AQ$78,38,FALSE)</f>
        <v>1</v>
      </c>
      <c r="AM49" s="3">
        <f>VLOOKUP($A$9:$A$93,dt!$A$2:$AQ$78,39,FALSE)</f>
        <v>1</v>
      </c>
      <c r="AN49" s="3">
        <f>VLOOKUP($A$9:$A$93,dt!$A$2:$AQ$78,40,FALSE)</f>
        <v>812</v>
      </c>
      <c r="AO49" s="3">
        <f>VLOOKUP($A$9:$A$93,dt!$A$2:$AQ$78,41,FALSE)</f>
        <v>4</v>
      </c>
      <c r="AP49" s="3">
        <f>VLOOKUP($A$9:$A$93,dt!$A$2:$AQ$78,42,FALSE)</f>
        <v>6771</v>
      </c>
      <c r="AQ49" s="3">
        <f>VLOOKUP($A$9:$A$93,dt!$A$2:$AQ$78,43,FALSE)</f>
        <v>1</v>
      </c>
      <c r="AR49" s="3">
        <f>VLOOKUP($A$9:$A$93,dt!$A$1:$AU$78,44,FALSE)</f>
        <v>812</v>
      </c>
      <c r="AS49" s="3">
        <f>VLOOKUP($A$9:$A$93,dt!$A$1:$AU$78,45,FALSE)</f>
        <v>429</v>
      </c>
    </row>
    <row r="50" spans="1:45" ht="20.45" customHeight="1">
      <c r="A50" s="11" t="s">
        <v>28</v>
      </c>
      <c r="B50" s="13">
        <f t="shared" ref="B50:G50" si="18">SUM(B51:B58)</f>
        <v>32582</v>
      </c>
      <c r="C50" s="13">
        <f t="shared" si="18"/>
        <v>155</v>
      </c>
      <c r="D50" s="13">
        <f t="shared" si="18"/>
        <v>167851</v>
      </c>
      <c r="E50" s="13">
        <f t="shared" si="18"/>
        <v>163</v>
      </c>
      <c r="F50" s="13">
        <f t="shared" si="18"/>
        <v>200433</v>
      </c>
      <c r="G50" s="13">
        <f t="shared" si="18"/>
        <v>302</v>
      </c>
      <c r="H50" s="13">
        <f t="shared" ref="H50:AP50" si="19">SUM(H51:H58)</f>
        <v>4</v>
      </c>
      <c r="I50" s="13">
        <f t="shared" si="19"/>
        <v>1</v>
      </c>
      <c r="J50" s="13">
        <f t="shared" si="19"/>
        <v>0</v>
      </c>
      <c r="K50" s="13">
        <f t="shared" si="19"/>
        <v>0</v>
      </c>
      <c r="L50" s="13">
        <f t="shared" si="19"/>
        <v>686</v>
      </c>
      <c r="M50" s="13">
        <f t="shared" si="19"/>
        <v>138</v>
      </c>
      <c r="N50" s="13">
        <f t="shared" si="19"/>
        <v>1453</v>
      </c>
      <c r="O50" s="13">
        <f t="shared" si="19"/>
        <v>219</v>
      </c>
      <c r="P50" s="13">
        <f t="shared" si="19"/>
        <v>9015</v>
      </c>
      <c r="Q50" s="13">
        <f t="shared" si="19"/>
        <v>1325</v>
      </c>
      <c r="R50" s="13">
        <f t="shared" si="19"/>
        <v>7915</v>
      </c>
      <c r="S50" s="13">
        <f t="shared" si="19"/>
        <v>447</v>
      </c>
      <c r="T50" s="13">
        <f t="shared" si="19"/>
        <v>46</v>
      </c>
      <c r="U50" s="13">
        <f t="shared" si="19"/>
        <v>12</v>
      </c>
      <c r="V50" s="13">
        <f t="shared" si="19"/>
        <v>43</v>
      </c>
      <c r="W50" s="13">
        <f t="shared" si="19"/>
        <v>2</v>
      </c>
      <c r="X50" s="13">
        <f t="shared" si="19"/>
        <v>676</v>
      </c>
      <c r="Y50" s="13">
        <f t="shared" si="19"/>
        <v>45</v>
      </c>
      <c r="Z50" s="13">
        <f t="shared" si="19"/>
        <v>0</v>
      </c>
      <c r="AA50" s="13">
        <f t="shared" si="19"/>
        <v>0</v>
      </c>
      <c r="AB50" s="13">
        <f t="shared" si="19"/>
        <v>952</v>
      </c>
      <c r="AC50" s="13">
        <f t="shared" si="19"/>
        <v>121</v>
      </c>
      <c r="AD50" s="13">
        <f t="shared" ref="AD50:AG50" si="20">SUM(AD51:AD58)</f>
        <v>1421</v>
      </c>
      <c r="AE50" s="13">
        <f t="shared" si="20"/>
        <v>101</v>
      </c>
      <c r="AF50" s="13">
        <f t="shared" si="20"/>
        <v>3</v>
      </c>
      <c r="AG50" s="13">
        <f t="shared" si="20"/>
        <v>1</v>
      </c>
      <c r="AH50" s="13">
        <f t="shared" si="19"/>
        <v>7309</v>
      </c>
      <c r="AI50" s="13">
        <f t="shared" si="19"/>
        <v>305</v>
      </c>
      <c r="AJ50" s="13">
        <f t="shared" si="19"/>
        <v>30763</v>
      </c>
      <c r="AK50" s="13">
        <f t="shared" si="19"/>
        <v>283</v>
      </c>
      <c r="AL50" s="13">
        <f t="shared" si="19"/>
        <v>51087</v>
      </c>
      <c r="AM50" s="13">
        <f t="shared" si="19"/>
        <v>278</v>
      </c>
      <c r="AN50" s="13">
        <f t="shared" si="19"/>
        <v>28116</v>
      </c>
      <c r="AO50" s="13">
        <f t="shared" si="19"/>
        <v>149</v>
      </c>
      <c r="AP50" s="13">
        <f t="shared" si="19"/>
        <v>60286</v>
      </c>
      <c r="AQ50" s="13">
        <f>SUM(AQ51:AQ58)</f>
        <v>51087</v>
      </c>
      <c r="AR50" s="13">
        <f>SUM(AR51:AR58)</f>
        <v>28116</v>
      </c>
      <c r="AS50" s="13">
        <f>SUM(AS51:AS58)</f>
        <v>3076</v>
      </c>
    </row>
    <row r="51" spans="1:45" ht="20.45" customHeight="1">
      <c r="A51" s="12" t="s">
        <v>75</v>
      </c>
      <c r="B51" s="3">
        <f>VLOOKUP($A$9:$A$93,dt!$A$2:$AQ$78,2,FALSE)</f>
        <v>21391</v>
      </c>
      <c r="C51" s="3">
        <f>VLOOKUP($A$9:$A$93,dt!$A$2:$AQ$78,3,FALSE)</f>
        <v>126</v>
      </c>
      <c r="D51" s="3">
        <f>VLOOKUP($A$9:$A$93,dt!$A$2:$AQ$78,4,FALSE)</f>
        <v>69823</v>
      </c>
      <c r="E51" s="3">
        <f>VLOOKUP($A$9:$A$93,dt!$A$2:$AQ$78,5,FALSE)</f>
        <v>54</v>
      </c>
      <c r="F51" s="3">
        <f>VLOOKUP($A$9:$A$93,dt!$A$2:$AQ$78,6,FALSE)</f>
        <v>91214</v>
      </c>
      <c r="G51" s="3">
        <f>VLOOKUP($A$9:$A$93,dt!$A$2:$AQ$78,7,FALSE)</f>
        <v>174</v>
      </c>
      <c r="H51" s="3">
        <f>VLOOKUP($A$9:$A$93,dt!$A$2:$AQ$78,8,FALSE)</f>
        <v>4</v>
      </c>
      <c r="I51" s="3">
        <f>VLOOKUP($A$9:$A$93,dt!$A$2:$AQ$78,9,FALSE)</f>
        <v>1</v>
      </c>
      <c r="J51" s="3">
        <f>VLOOKUP($A$9:$A$93,dt!$A$2:$AQ$78,10,FALSE)</f>
        <v>0</v>
      </c>
      <c r="K51" s="3">
        <f>VLOOKUP($A$9:$A$93,dt!$A$2:$AQ$78,11,FALSE)</f>
        <v>0</v>
      </c>
      <c r="L51" s="3">
        <f>VLOOKUP($A$9:$A$93,dt!$A$2:$AQ$78,12,FALSE)</f>
        <v>564</v>
      </c>
      <c r="M51" s="3">
        <f>VLOOKUP($A$9:$A$93,dt!$A$2:$AQ$78,13,FALSE)</f>
        <v>68</v>
      </c>
      <c r="N51" s="3">
        <f>VLOOKUP($A$9:$A$93,dt!$A$2:$AQ$78,14,FALSE)</f>
        <v>542</v>
      </c>
      <c r="O51" s="3">
        <f>VLOOKUP($A$9:$A$93,dt!$A$2:$AQ$78,15,FALSE)</f>
        <v>73</v>
      </c>
      <c r="P51" s="3">
        <f>VLOOKUP($A$9:$A$93,dt!$A$2:$AQ$78,16,FALSE)</f>
        <v>1260</v>
      </c>
      <c r="Q51" s="3">
        <f>VLOOKUP($A$9:$A$93,dt!$A$2:$AQ$78,17,FALSE)</f>
        <v>160</v>
      </c>
      <c r="R51" s="3">
        <f>VLOOKUP($A$9:$A$93,dt!$A$2:$AQ$78,18,FALSE)</f>
        <v>1039</v>
      </c>
      <c r="S51" s="3">
        <f>VLOOKUP($A$9:$A$93,dt!$A$2:$AQ$78,19,FALSE)</f>
        <v>34</v>
      </c>
      <c r="T51" s="3">
        <f>VLOOKUP($A$9:$A$93,dt!$A$2:$AQ$78,20,FALSE)</f>
        <v>1</v>
      </c>
      <c r="U51" s="3">
        <f>VLOOKUP($A$9:$A$93,dt!$A$2:$AQ$78,21,FALSE)</f>
        <v>1</v>
      </c>
      <c r="V51" s="3">
        <f>VLOOKUP($A$9:$A$93,dt!$A$2:$AQ$78,22,FALSE)</f>
        <v>0</v>
      </c>
      <c r="W51" s="3">
        <f>VLOOKUP($A$9:$A$93,dt!$A$2:$AQ$78,23,FALSE)</f>
        <v>0</v>
      </c>
      <c r="X51" s="3">
        <f>VLOOKUP($A$9:$A$93,dt!$A$2:$AQ$78,24,FALSE)</f>
        <v>50</v>
      </c>
      <c r="Y51" s="3">
        <f>VLOOKUP($A$9:$A$93,dt!$A$2:$AQ$78,25,FALSE)</f>
        <v>6</v>
      </c>
      <c r="Z51" s="3">
        <f>VLOOKUP($A$9:$A$93,dt!$A$2:$AQ$78,26,FALSE)</f>
        <v>0</v>
      </c>
      <c r="AA51" s="3">
        <f>VLOOKUP($A$9:$A$93,dt!$A$2:$AQ$78,27,FALSE)</f>
        <v>0</v>
      </c>
      <c r="AB51" s="3">
        <f>VLOOKUP($A$9:$A$93,dt!$A$2:$AQ$78,28,FALSE)</f>
        <v>59</v>
      </c>
      <c r="AC51" s="3">
        <f>VLOOKUP($A$9:$A$93,dt!$A$2:$AQ$78,29,FALSE)</f>
        <v>7</v>
      </c>
      <c r="AD51" s="3">
        <f>VLOOKUP($A$9:$A$93,dt!$A$2:$AQ$78,30,FALSE)</f>
        <v>235</v>
      </c>
      <c r="AE51" s="3">
        <f>VLOOKUP($A$9:$A$93,dt!$A$2:$AQ$78,31,FALSE)</f>
        <v>27</v>
      </c>
      <c r="AF51" s="3">
        <f>VLOOKUP($A$9:$A$93,dt!$A$2:$AQ$78,32,FALSE)</f>
        <v>0</v>
      </c>
      <c r="AG51" s="3">
        <f>VLOOKUP($A$9:$A$93,dt!$A$2:$AQ$78,33,FALSE)</f>
        <v>0</v>
      </c>
      <c r="AH51" s="3">
        <f>VLOOKUP($A$9:$A$93,dt!$A$2:$AQ$78,34,FALSE)</f>
        <v>2602</v>
      </c>
      <c r="AI51" s="3">
        <f>VLOOKUP($A$9:$A$93,dt!$A$2:$AQ$78,35,FALSE)</f>
        <v>54</v>
      </c>
      <c r="AJ51" s="3">
        <f>VLOOKUP($A$9:$A$93,dt!$A$2:$AQ$78,36,FALSE)</f>
        <v>13375</v>
      </c>
      <c r="AK51" s="3">
        <f>VLOOKUP($A$9:$A$93,dt!$A$2:$AQ$78,37,FALSE)</f>
        <v>79</v>
      </c>
      <c r="AL51" s="3">
        <f>VLOOKUP($A$9:$A$93,dt!$A$2:$AQ$78,38,FALSE)</f>
        <v>19294</v>
      </c>
      <c r="AM51" s="3">
        <f>VLOOKUP($A$9:$A$93,dt!$A$2:$AQ$78,39,FALSE)</f>
        <v>83</v>
      </c>
      <c r="AN51" s="3">
        <f>VLOOKUP($A$9:$A$93,dt!$A$2:$AQ$78,40,FALSE)</f>
        <v>2372</v>
      </c>
      <c r="AO51" s="3">
        <f>VLOOKUP($A$9:$A$93,dt!$A$2:$AQ$78,41,FALSE)</f>
        <v>17</v>
      </c>
      <c r="AP51" s="3">
        <f>VLOOKUP($A$9:$A$93,dt!$A$2:$AQ$78,42,FALSE)</f>
        <v>19731</v>
      </c>
      <c r="AQ51" s="3">
        <f>VLOOKUP($A$9:$A$93,dt!$A$2:$AQ$78,43,FALSE)</f>
        <v>19294</v>
      </c>
      <c r="AR51" s="3">
        <f>VLOOKUP($A$9:$A$93,dt!$A$1:$AU$78,44,FALSE)</f>
        <v>2372</v>
      </c>
      <c r="AS51" s="3">
        <f>VLOOKUP($A$9:$A$93,dt!$A$1:$AU$78,45,FALSE)</f>
        <v>551</v>
      </c>
    </row>
    <row r="52" spans="1:45" ht="20.45" customHeight="1">
      <c r="A52" s="12" t="s">
        <v>76</v>
      </c>
      <c r="B52" s="3">
        <f>VLOOKUP($A$9:$A$93,dt!$A$2:$AQ$78,2,FALSE)</f>
        <v>3164</v>
      </c>
      <c r="C52" s="3">
        <f>VLOOKUP($A$9:$A$93,dt!$A$2:$AQ$78,3,FALSE)</f>
        <v>4</v>
      </c>
      <c r="D52" s="3">
        <f>VLOOKUP($A$9:$A$93,dt!$A$2:$AQ$78,4,FALSE)</f>
        <v>19956</v>
      </c>
      <c r="E52" s="3">
        <f>VLOOKUP($A$9:$A$93,dt!$A$2:$AQ$78,5,FALSE)</f>
        <v>18</v>
      </c>
      <c r="F52" s="3">
        <f>VLOOKUP($A$9:$A$93,dt!$A$2:$AQ$78,6,FALSE)</f>
        <v>23120</v>
      </c>
      <c r="G52" s="3">
        <f>VLOOKUP($A$9:$A$93,dt!$A$2:$AQ$78,7,FALSE)</f>
        <v>20</v>
      </c>
      <c r="H52" s="3">
        <f>VLOOKUP($A$9:$A$93,dt!$A$2:$AQ$78,8,FALSE)</f>
        <v>0</v>
      </c>
      <c r="I52" s="3">
        <f>VLOOKUP($A$9:$A$93,dt!$A$2:$AQ$78,9,FALSE)</f>
        <v>0</v>
      </c>
      <c r="J52" s="3">
        <f>VLOOKUP($A$9:$A$93,dt!$A$2:$AQ$78,10,FALSE)</f>
        <v>0</v>
      </c>
      <c r="K52" s="3">
        <f>VLOOKUP($A$9:$A$93,dt!$A$2:$AQ$78,11,FALSE)</f>
        <v>0</v>
      </c>
      <c r="L52" s="3">
        <f>VLOOKUP($A$9:$A$93,dt!$A$2:$AQ$78,12,FALSE)</f>
        <v>0</v>
      </c>
      <c r="M52" s="3">
        <f>VLOOKUP($A$9:$A$93,dt!$A$2:$AQ$78,13,FALSE)</f>
        <v>0</v>
      </c>
      <c r="N52" s="3">
        <f>VLOOKUP($A$9:$A$93,dt!$A$2:$AQ$78,14,FALSE)</f>
        <v>193</v>
      </c>
      <c r="O52" s="3">
        <f>VLOOKUP($A$9:$A$93,dt!$A$2:$AQ$78,15,FALSE)</f>
        <v>24</v>
      </c>
      <c r="P52" s="3">
        <f>VLOOKUP($A$9:$A$93,dt!$A$2:$AQ$78,16,FALSE)</f>
        <v>851</v>
      </c>
      <c r="Q52" s="3">
        <f>VLOOKUP($A$9:$A$93,dt!$A$2:$AQ$78,17,FALSE)</f>
        <v>48</v>
      </c>
      <c r="R52" s="3">
        <f>VLOOKUP($A$9:$A$93,dt!$A$2:$AQ$78,18,FALSE)</f>
        <v>705</v>
      </c>
      <c r="S52" s="3">
        <f>VLOOKUP($A$9:$A$93,dt!$A$2:$AQ$78,19,FALSE)</f>
        <v>13</v>
      </c>
      <c r="T52" s="3">
        <f>VLOOKUP($A$9:$A$93,dt!$A$2:$AQ$78,20,FALSE)</f>
        <v>11</v>
      </c>
      <c r="U52" s="3">
        <f>VLOOKUP($A$9:$A$93,dt!$A$2:$AQ$78,21,FALSE)</f>
        <v>3</v>
      </c>
      <c r="V52" s="3">
        <f>VLOOKUP($A$9:$A$93,dt!$A$2:$AQ$78,22,FALSE)</f>
        <v>0</v>
      </c>
      <c r="W52" s="3">
        <f>VLOOKUP($A$9:$A$93,dt!$A$2:$AQ$78,23,FALSE)</f>
        <v>0</v>
      </c>
      <c r="X52" s="3">
        <f>VLOOKUP($A$9:$A$93,dt!$A$2:$AQ$78,24,FALSE)</f>
        <v>18</v>
      </c>
      <c r="Y52" s="3">
        <f>VLOOKUP($A$9:$A$93,dt!$A$2:$AQ$78,25,FALSE)</f>
        <v>4</v>
      </c>
      <c r="Z52" s="3">
        <f>VLOOKUP($A$9:$A$93,dt!$A$2:$AQ$78,26,FALSE)</f>
        <v>0</v>
      </c>
      <c r="AA52" s="3">
        <f>VLOOKUP($A$9:$A$93,dt!$A$2:$AQ$78,27,FALSE)</f>
        <v>0</v>
      </c>
      <c r="AB52" s="3">
        <f>VLOOKUP($A$9:$A$93,dt!$A$2:$AQ$78,28,FALSE)</f>
        <v>2</v>
      </c>
      <c r="AC52" s="3">
        <f>VLOOKUP($A$9:$A$93,dt!$A$2:$AQ$78,29,FALSE)</f>
        <v>1</v>
      </c>
      <c r="AD52" s="3">
        <f>VLOOKUP($A$9:$A$93,dt!$A$2:$AQ$78,30,FALSE)</f>
        <v>47</v>
      </c>
      <c r="AE52" s="3">
        <f>VLOOKUP($A$9:$A$93,dt!$A$2:$AQ$78,31,FALSE)</f>
        <v>3</v>
      </c>
      <c r="AF52" s="3">
        <f>VLOOKUP($A$9:$A$93,dt!$A$2:$AQ$78,32,FALSE)</f>
        <v>0</v>
      </c>
      <c r="AG52" s="3">
        <f>VLOOKUP($A$9:$A$93,dt!$A$2:$AQ$78,33,FALSE)</f>
        <v>0</v>
      </c>
      <c r="AH52" s="3">
        <f>VLOOKUP($A$9:$A$93,dt!$A$2:$AQ$78,34,FALSE)</f>
        <v>316</v>
      </c>
      <c r="AI52" s="3">
        <f>VLOOKUP($A$9:$A$93,dt!$A$2:$AQ$78,35,FALSE)</f>
        <v>8</v>
      </c>
      <c r="AJ52" s="3">
        <f>VLOOKUP($A$9:$A$93,dt!$A$2:$AQ$78,36,FALSE)</f>
        <v>61</v>
      </c>
      <c r="AK52" s="3">
        <f>VLOOKUP($A$9:$A$93,dt!$A$2:$AQ$78,37,FALSE)</f>
        <v>7</v>
      </c>
      <c r="AL52" s="3">
        <f>VLOOKUP($A$9:$A$93,dt!$A$2:$AQ$78,38,FALSE)</f>
        <v>5135</v>
      </c>
      <c r="AM52" s="3">
        <f>VLOOKUP($A$9:$A$93,dt!$A$2:$AQ$78,39,FALSE)</f>
        <v>22</v>
      </c>
      <c r="AN52" s="3">
        <f>VLOOKUP($A$9:$A$93,dt!$A$2:$AQ$78,40,FALSE)</f>
        <v>1100</v>
      </c>
      <c r="AO52" s="3">
        <f>VLOOKUP($A$9:$A$93,dt!$A$2:$AQ$78,41,FALSE)</f>
        <v>2</v>
      </c>
      <c r="AP52" s="3">
        <f>VLOOKUP($A$9:$A$93,dt!$A$2:$AQ$78,42,FALSE)</f>
        <v>2204</v>
      </c>
      <c r="AQ52" s="3">
        <f>VLOOKUP($A$9:$A$93,dt!$A$2:$AQ$78,43,FALSE)</f>
        <v>5135</v>
      </c>
      <c r="AR52" s="3">
        <f>VLOOKUP($A$9:$A$93,dt!$A$1:$AU$78,44,FALSE)</f>
        <v>1100</v>
      </c>
      <c r="AS52" s="3">
        <f>VLOOKUP($A$9:$A$93,dt!$A$1:$AU$78,45,FALSE)</f>
        <v>121</v>
      </c>
    </row>
    <row r="53" spans="1:45" ht="20.45" customHeight="1">
      <c r="A53" s="12" t="s">
        <v>77</v>
      </c>
      <c r="B53" s="3">
        <f>VLOOKUP($A$9:$A$93,dt!$A$2:$AQ$78,2,FALSE)</f>
        <v>938</v>
      </c>
      <c r="C53" s="3">
        <f>VLOOKUP($A$9:$A$93,dt!$A$2:$AQ$78,3,FALSE)</f>
        <v>2</v>
      </c>
      <c r="D53" s="3">
        <f>VLOOKUP($A$9:$A$93,dt!$A$2:$AQ$78,4,FALSE)</f>
        <v>40954</v>
      </c>
      <c r="E53" s="3">
        <f>VLOOKUP($A$9:$A$93,dt!$A$2:$AQ$78,5,FALSE)</f>
        <v>22</v>
      </c>
      <c r="F53" s="3">
        <f>VLOOKUP($A$9:$A$93,dt!$A$2:$AQ$78,6,FALSE)</f>
        <v>41892</v>
      </c>
      <c r="G53" s="3">
        <f>VLOOKUP($A$9:$A$93,dt!$A$2:$AQ$78,7,FALSE)</f>
        <v>23</v>
      </c>
      <c r="H53" s="3">
        <f>VLOOKUP($A$9:$A$93,dt!$A$2:$AQ$78,8,FALSE)</f>
        <v>0</v>
      </c>
      <c r="I53" s="3">
        <f>VLOOKUP($A$9:$A$93,dt!$A$2:$AQ$78,9,FALSE)</f>
        <v>0</v>
      </c>
      <c r="J53" s="3">
        <f>VLOOKUP($A$9:$A$93,dt!$A$2:$AQ$78,10,FALSE)</f>
        <v>0</v>
      </c>
      <c r="K53" s="3">
        <f>VLOOKUP($A$9:$A$93,dt!$A$2:$AQ$78,11,FALSE)</f>
        <v>0</v>
      </c>
      <c r="L53" s="3">
        <f>VLOOKUP($A$9:$A$93,dt!$A$2:$AQ$78,12,FALSE)</f>
        <v>32</v>
      </c>
      <c r="M53" s="3">
        <f>VLOOKUP($A$9:$A$93,dt!$A$2:$AQ$78,13,FALSE)</f>
        <v>32</v>
      </c>
      <c r="N53" s="3">
        <f>VLOOKUP($A$9:$A$93,dt!$A$2:$AQ$78,14,FALSE)</f>
        <v>285</v>
      </c>
      <c r="O53" s="3">
        <f>VLOOKUP($A$9:$A$93,dt!$A$2:$AQ$78,15,FALSE)</f>
        <v>39</v>
      </c>
      <c r="P53" s="3">
        <f>VLOOKUP($A$9:$A$93,dt!$A$2:$AQ$78,16,FALSE)</f>
        <v>1513</v>
      </c>
      <c r="Q53" s="3">
        <f>VLOOKUP($A$9:$A$93,dt!$A$2:$AQ$78,17,FALSE)</f>
        <v>237</v>
      </c>
      <c r="R53" s="3">
        <f>VLOOKUP($A$9:$A$93,dt!$A$2:$AQ$78,18,FALSE)</f>
        <v>1018</v>
      </c>
      <c r="S53" s="3">
        <f>VLOOKUP($A$9:$A$93,dt!$A$2:$AQ$78,19,FALSE)</f>
        <v>49</v>
      </c>
      <c r="T53" s="3">
        <f>VLOOKUP($A$9:$A$93,dt!$A$2:$AQ$78,20,FALSE)</f>
        <v>7</v>
      </c>
      <c r="U53" s="3">
        <f>VLOOKUP($A$9:$A$93,dt!$A$2:$AQ$78,21,FALSE)</f>
        <v>2</v>
      </c>
      <c r="V53" s="3">
        <f>VLOOKUP($A$9:$A$93,dt!$A$2:$AQ$78,22,FALSE)</f>
        <v>0</v>
      </c>
      <c r="W53" s="3">
        <f>VLOOKUP($A$9:$A$93,dt!$A$2:$AQ$78,23,FALSE)</f>
        <v>0</v>
      </c>
      <c r="X53" s="3">
        <f>VLOOKUP($A$9:$A$93,dt!$A$2:$AQ$78,24,FALSE)</f>
        <v>119</v>
      </c>
      <c r="Y53" s="3">
        <f>VLOOKUP($A$9:$A$93,dt!$A$2:$AQ$78,25,FALSE)</f>
        <v>7</v>
      </c>
      <c r="Z53" s="3">
        <f>VLOOKUP($A$9:$A$93,dt!$A$2:$AQ$78,26,FALSE)</f>
        <v>0</v>
      </c>
      <c r="AA53" s="3">
        <f>VLOOKUP($A$9:$A$93,dt!$A$2:$AQ$78,27,FALSE)</f>
        <v>0</v>
      </c>
      <c r="AB53" s="3">
        <f>VLOOKUP($A$9:$A$93,dt!$A$2:$AQ$78,28,FALSE)</f>
        <v>134</v>
      </c>
      <c r="AC53" s="3">
        <f>VLOOKUP($A$9:$A$93,dt!$A$2:$AQ$78,29,FALSE)</f>
        <v>22</v>
      </c>
      <c r="AD53" s="3">
        <f>VLOOKUP($A$9:$A$93,dt!$A$2:$AQ$78,30,FALSE)</f>
        <v>545</v>
      </c>
      <c r="AE53" s="3">
        <f>VLOOKUP($A$9:$A$93,dt!$A$2:$AQ$78,31,FALSE)</f>
        <v>36</v>
      </c>
      <c r="AF53" s="3">
        <f>VLOOKUP($A$9:$A$93,dt!$A$2:$AQ$78,32,FALSE)</f>
        <v>0</v>
      </c>
      <c r="AG53" s="3">
        <f>VLOOKUP($A$9:$A$93,dt!$A$2:$AQ$78,33,FALSE)</f>
        <v>0</v>
      </c>
      <c r="AH53" s="3">
        <f>VLOOKUP($A$9:$A$93,dt!$A$2:$AQ$78,34,FALSE)</f>
        <v>1298</v>
      </c>
      <c r="AI53" s="3">
        <f>VLOOKUP($A$9:$A$93,dt!$A$2:$AQ$78,35,FALSE)</f>
        <v>35</v>
      </c>
      <c r="AJ53" s="3">
        <f>VLOOKUP($A$9:$A$93,dt!$A$2:$AQ$78,36,FALSE)</f>
        <v>1136</v>
      </c>
      <c r="AK53" s="3">
        <f>VLOOKUP($A$9:$A$93,dt!$A$2:$AQ$78,37,FALSE)</f>
        <v>46</v>
      </c>
      <c r="AL53" s="3">
        <f>VLOOKUP($A$9:$A$93,dt!$A$2:$AQ$78,38,FALSE)</f>
        <v>3630</v>
      </c>
      <c r="AM53" s="3">
        <f>VLOOKUP($A$9:$A$93,dt!$A$2:$AQ$78,39,FALSE)</f>
        <v>7</v>
      </c>
      <c r="AN53" s="3">
        <f>VLOOKUP($A$9:$A$93,dt!$A$2:$AQ$78,40,FALSE)</f>
        <v>7660</v>
      </c>
      <c r="AO53" s="3">
        <f>VLOOKUP($A$9:$A$93,dt!$A$2:$AQ$78,41,FALSE)</f>
        <v>28</v>
      </c>
      <c r="AP53" s="3">
        <f>VLOOKUP($A$9:$A$93,dt!$A$2:$AQ$78,42,FALSE)</f>
        <v>6087</v>
      </c>
      <c r="AQ53" s="3">
        <f>VLOOKUP($A$9:$A$93,dt!$A$2:$AQ$78,43,FALSE)</f>
        <v>3630</v>
      </c>
      <c r="AR53" s="3">
        <f>VLOOKUP($A$9:$A$93,dt!$A$1:$AU$78,44,FALSE)</f>
        <v>7660</v>
      </c>
      <c r="AS53" s="3">
        <f>VLOOKUP($A$9:$A$93,dt!$A$1:$AU$78,45,FALSE)</f>
        <v>486</v>
      </c>
    </row>
    <row r="54" spans="1:45" ht="20.45" customHeight="1">
      <c r="A54" s="12" t="s">
        <v>78</v>
      </c>
      <c r="B54" s="3">
        <f>VLOOKUP($A$9:$A$93,dt!$A$2:$AQ$78,2,FALSE)</f>
        <v>215</v>
      </c>
      <c r="C54" s="3">
        <f>VLOOKUP($A$9:$A$93,dt!$A$2:$AQ$78,3,FALSE)</f>
        <v>4</v>
      </c>
      <c r="D54" s="3">
        <f>VLOOKUP($A$9:$A$93,dt!$A$2:$AQ$78,4,FALSE)</f>
        <v>2520</v>
      </c>
      <c r="E54" s="3">
        <f>VLOOKUP($A$9:$A$93,dt!$A$2:$AQ$78,5,FALSE)</f>
        <v>8</v>
      </c>
      <c r="F54" s="3">
        <f>VLOOKUP($A$9:$A$93,dt!$A$2:$AQ$78,6,FALSE)</f>
        <v>2735</v>
      </c>
      <c r="G54" s="3">
        <f>VLOOKUP($A$9:$A$93,dt!$A$2:$AQ$78,7,FALSE)</f>
        <v>10</v>
      </c>
      <c r="H54" s="3">
        <f>VLOOKUP($A$9:$A$93,dt!$A$2:$AQ$78,8,FALSE)</f>
        <v>0</v>
      </c>
      <c r="I54" s="3">
        <f>VLOOKUP($A$9:$A$93,dt!$A$2:$AQ$78,9,FALSE)</f>
        <v>0</v>
      </c>
      <c r="J54" s="3">
        <f>VLOOKUP($A$9:$A$93,dt!$A$2:$AQ$78,10,FALSE)</f>
        <v>0</v>
      </c>
      <c r="K54" s="3">
        <f>VLOOKUP($A$9:$A$93,dt!$A$2:$AQ$78,11,FALSE)</f>
        <v>0</v>
      </c>
      <c r="L54" s="3">
        <f>VLOOKUP($A$9:$A$93,dt!$A$2:$AQ$78,12,FALSE)</f>
        <v>0</v>
      </c>
      <c r="M54" s="3">
        <f>VLOOKUP($A$9:$A$93,dt!$A$2:$AQ$78,13,FALSE)</f>
        <v>0</v>
      </c>
      <c r="N54" s="3">
        <f>VLOOKUP($A$9:$A$93,dt!$A$2:$AQ$78,14,FALSE)</f>
        <v>32</v>
      </c>
      <c r="O54" s="3">
        <f>VLOOKUP($A$9:$A$93,dt!$A$2:$AQ$78,15,FALSE)</f>
        <v>10</v>
      </c>
      <c r="P54" s="3">
        <f>VLOOKUP($A$9:$A$93,dt!$A$2:$AQ$78,16,FALSE)</f>
        <v>627</v>
      </c>
      <c r="Q54" s="3">
        <f>VLOOKUP($A$9:$A$93,dt!$A$2:$AQ$78,17,FALSE)</f>
        <v>85</v>
      </c>
      <c r="R54" s="3">
        <f>VLOOKUP($A$9:$A$93,dt!$A$2:$AQ$78,18,FALSE)</f>
        <v>660</v>
      </c>
      <c r="S54" s="3">
        <f>VLOOKUP($A$9:$A$93,dt!$A$2:$AQ$78,19,FALSE)</f>
        <v>32</v>
      </c>
      <c r="T54" s="3">
        <f>VLOOKUP($A$9:$A$93,dt!$A$2:$AQ$78,20,FALSE)</f>
        <v>0</v>
      </c>
      <c r="U54" s="3">
        <f>VLOOKUP($A$9:$A$93,dt!$A$2:$AQ$78,21,FALSE)</f>
        <v>0</v>
      </c>
      <c r="V54" s="3">
        <f>VLOOKUP($A$9:$A$93,dt!$A$2:$AQ$78,22,FALSE)</f>
        <v>0</v>
      </c>
      <c r="W54" s="3">
        <f>VLOOKUP($A$9:$A$93,dt!$A$2:$AQ$78,23,FALSE)</f>
        <v>0</v>
      </c>
      <c r="X54" s="3">
        <f>VLOOKUP($A$9:$A$93,dt!$A$2:$AQ$78,24,FALSE)</f>
        <v>20</v>
      </c>
      <c r="Y54" s="3">
        <f>VLOOKUP($A$9:$A$93,dt!$A$2:$AQ$78,25,FALSE)</f>
        <v>1</v>
      </c>
      <c r="Z54" s="3">
        <f>VLOOKUP($A$9:$A$93,dt!$A$2:$AQ$78,26,FALSE)</f>
        <v>0</v>
      </c>
      <c r="AA54" s="3">
        <f>VLOOKUP($A$9:$A$93,dt!$A$2:$AQ$78,27,FALSE)</f>
        <v>0</v>
      </c>
      <c r="AB54" s="3">
        <f>VLOOKUP($A$9:$A$93,dt!$A$2:$AQ$78,28,FALSE)</f>
        <v>404</v>
      </c>
      <c r="AC54" s="3">
        <f>VLOOKUP($A$9:$A$93,dt!$A$2:$AQ$78,29,FALSE)</f>
        <v>26</v>
      </c>
      <c r="AD54" s="3">
        <f>VLOOKUP($A$9:$A$93,dt!$A$2:$AQ$78,30,FALSE)</f>
        <v>2</v>
      </c>
      <c r="AE54" s="3">
        <f>VLOOKUP($A$9:$A$93,dt!$A$2:$AQ$78,31,FALSE)</f>
        <v>1</v>
      </c>
      <c r="AF54" s="3">
        <f>VLOOKUP($A$9:$A$93,dt!$A$2:$AQ$78,32,FALSE)</f>
        <v>0</v>
      </c>
      <c r="AG54" s="3">
        <f>VLOOKUP($A$9:$A$93,dt!$A$2:$AQ$78,33,FALSE)</f>
        <v>0</v>
      </c>
      <c r="AH54" s="3">
        <f>VLOOKUP($A$9:$A$93,dt!$A$2:$AQ$78,34,FALSE)</f>
        <v>301</v>
      </c>
      <c r="AI54" s="3">
        <f>VLOOKUP($A$9:$A$93,dt!$A$2:$AQ$78,35,FALSE)</f>
        <v>21</v>
      </c>
      <c r="AJ54" s="3">
        <f>VLOOKUP($A$9:$A$93,dt!$A$2:$AQ$78,36,FALSE)</f>
        <v>340</v>
      </c>
      <c r="AK54" s="3">
        <f>VLOOKUP($A$9:$A$93,dt!$A$2:$AQ$78,37,FALSE)</f>
        <v>7</v>
      </c>
      <c r="AL54" s="3">
        <f>VLOOKUP($A$9:$A$93,dt!$A$2:$AQ$78,38,FALSE)</f>
        <v>3470</v>
      </c>
      <c r="AM54" s="3">
        <f>VLOOKUP($A$9:$A$93,dt!$A$2:$AQ$78,39,FALSE)</f>
        <v>14</v>
      </c>
      <c r="AN54" s="3">
        <f>VLOOKUP($A$9:$A$93,dt!$A$2:$AQ$78,40,FALSE)</f>
        <v>3316</v>
      </c>
      <c r="AO54" s="3">
        <f>VLOOKUP($A$9:$A$93,dt!$A$2:$AQ$78,41,FALSE)</f>
        <v>8</v>
      </c>
      <c r="AP54" s="3">
        <f>VLOOKUP($A$9:$A$93,dt!$A$2:$AQ$78,42,FALSE)</f>
        <v>2386</v>
      </c>
      <c r="AQ54" s="3">
        <f>VLOOKUP($A$9:$A$93,dt!$A$2:$AQ$78,43,FALSE)</f>
        <v>3470</v>
      </c>
      <c r="AR54" s="3">
        <f>VLOOKUP($A$9:$A$93,dt!$A$1:$AU$78,44,FALSE)</f>
        <v>3316</v>
      </c>
      <c r="AS54" s="3">
        <f>VLOOKUP($A$9:$A$93,dt!$A$1:$AU$78,45,FALSE)</f>
        <v>186</v>
      </c>
    </row>
    <row r="55" spans="1:45" ht="20.45" customHeight="1">
      <c r="A55" s="12" t="s">
        <v>79</v>
      </c>
      <c r="B55" s="3">
        <f>VLOOKUP($A$9:$A$93,dt!$A$2:$AQ$78,2,FALSE)</f>
        <v>9</v>
      </c>
      <c r="C55" s="3">
        <f>VLOOKUP($A$9:$A$93,dt!$A$2:$AQ$78,3,FALSE)</f>
        <v>1</v>
      </c>
      <c r="D55" s="3">
        <f>VLOOKUP($A$9:$A$93,dt!$A$2:$AQ$78,4,FALSE)</f>
        <v>500</v>
      </c>
      <c r="E55" s="3">
        <f>VLOOKUP($A$9:$A$93,dt!$A$2:$AQ$78,5,FALSE)</f>
        <v>2</v>
      </c>
      <c r="F55" s="3">
        <f>VLOOKUP($A$9:$A$93,dt!$A$2:$AQ$78,6,FALSE)</f>
        <v>509</v>
      </c>
      <c r="G55" s="3">
        <f>VLOOKUP($A$9:$A$93,dt!$A$2:$AQ$78,7,FALSE)</f>
        <v>3</v>
      </c>
      <c r="H55" s="3">
        <f>VLOOKUP($A$9:$A$93,dt!$A$2:$AQ$78,8,FALSE)</f>
        <v>0</v>
      </c>
      <c r="I55" s="3">
        <f>VLOOKUP($A$9:$A$93,dt!$A$2:$AQ$78,9,FALSE)</f>
        <v>0</v>
      </c>
      <c r="J55" s="3">
        <f>VLOOKUP($A$9:$A$93,dt!$A$2:$AQ$78,10,FALSE)</f>
        <v>0</v>
      </c>
      <c r="K55" s="3">
        <f>VLOOKUP($A$9:$A$93,dt!$A$2:$AQ$78,11,FALSE)</f>
        <v>0</v>
      </c>
      <c r="L55" s="3">
        <f>VLOOKUP($A$9:$A$93,dt!$A$2:$AQ$78,12,FALSE)</f>
        <v>6</v>
      </c>
      <c r="M55" s="3">
        <f>VLOOKUP($A$9:$A$93,dt!$A$2:$AQ$78,13,FALSE)</f>
        <v>1</v>
      </c>
      <c r="N55" s="3">
        <f>VLOOKUP($A$9:$A$93,dt!$A$2:$AQ$78,14,FALSE)</f>
        <v>87</v>
      </c>
      <c r="O55" s="3">
        <f>VLOOKUP($A$9:$A$93,dt!$A$2:$AQ$78,15,FALSE)</f>
        <v>9</v>
      </c>
      <c r="P55" s="3">
        <f>VLOOKUP($A$9:$A$93,dt!$A$2:$AQ$78,16,FALSE)</f>
        <v>1460</v>
      </c>
      <c r="Q55" s="3">
        <f>VLOOKUP($A$9:$A$93,dt!$A$2:$AQ$78,17,FALSE)</f>
        <v>269</v>
      </c>
      <c r="R55" s="3">
        <f>VLOOKUP($A$9:$A$93,dt!$A$2:$AQ$78,18,FALSE)</f>
        <v>1406</v>
      </c>
      <c r="S55" s="3">
        <f>VLOOKUP($A$9:$A$93,dt!$A$2:$AQ$78,19,FALSE)</f>
        <v>103</v>
      </c>
      <c r="T55" s="3">
        <f>VLOOKUP($A$9:$A$93,dt!$A$2:$AQ$78,20,FALSE)</f>
        <v>2</v>
      </c>
      <c r="U55" s="3">
        <f>VLOOKUP($A$9:$A$93,dt!$A$2:$AQ$78,21,FALSE)</f>
        <v>1</v>
      </c>
      <c r="V55" s="3">
        <f>VLOOKUP($A$9:$A$93,dt!$A$2:$AQ$78,22,FALSE)</f>
        <v>0</v>
      </c>
      <c r="W55" s="3">
        <f>VLOOKUP($A$9:$A$93,dt!$A$2:$AQ$78,23,FALSE)</f>
        <v>0</v>
      </c>
      <c r="X55" s="3">
        <f>VLOOKUP($A$9:$A$93,dt!$A$2:$AQ$78,24,FALSE)</f>
        <v>109</v>
      </c>
      <c r="Y55" s="3">
        <f>VLOOKUP($A$9:$A$93,dt!$A$2:$AQ$78,25,FALSE)</f>
        <v>5</v>
      </c>
      <c r="Z55" s="3">
        <f>VLOOKUP($A$9:$A$93,dt!$A$2:$AQ$78,26,FALSE)</f>
        <v>0</v>
      </c>
      <c r="AA55" s="3">
        <f>VLOOKUP($A$9:$A$93,dt!$A$2:$AQ$78,27,FALSE)</f>
        <v>0</v>
      </c>
      <c r="AB55" s="3">
        <f>VLOOKUP($A$9:$A$93,dt!$A$2:$AQ$78,28,FALSE)</f>
        <v>267</v>
      </c>
      <c r="AC55" s="3">
        <f>VLOOKUP($A$9:$A$93,dt!$A$2:$AQ$78,29,FALSE)</f>
        <v>38</v>
      </c>
      <c r="AD55" s="3">
        <f>VLOOKUP($A$9:$A$93,dt!$A$2:$AQ$78,30,FALSE)</f>
        <v>37</v>
      </c>
      <c r="AE55" s="3">
        <f>VLOOKUP($A$9:$A$93,dt!$A$2:$AQ$78,31,FALSE)</f>
        <v>7</v>
      </c>
      <c r="AF55" s="3">
        <f>VLOOKUP($A$9:$A$93,dt!$A$2:$AQ$78,32,FALSE)</f>
        <v>0</v>
      </c>
      <c r="AG55" s="3">
        <f>VLOOKUP($A$9:$A$93,dt!$A$2:$AQ$78,33,FALSE)</f>
        <v>0</v>
      </c>
      <c r="AH55" s="3">
        <f>VLOOKUP($A$9:$A$93,dt!$A$2:$AQ$78,34,FALSE)</f>
        <v>235</v>
      </c>
      <c r="AI55" s="3">
        <f>VLOOKUP($A$9:$A$93,dt!$A$2:$AQ$78,35,FALSE)</f>
        <v>39</v>
      </c>
      <c r="AJ55" s="3">
        <f>VLOOKUP($A$9:$A$93,dt!$A$2:$AQ$78,36,FALSE)</f>
        <v>3350</v>
      </c>
      <c r="AK55" s="3">
        <f>VLOOKUP($A$9:$A$93,dt!$A$2:$AQ$78,37,FALSE)</f>
        <v>24</v>
      </c>
      <c r="AL55" s="3">
        <f>VLOOKUP($A$9:$A$93,dt!$A$2:$AQ$78,38,FALSE)</f>
        <v>1586</v>
      </c>
      <c r="AM55" s="3">
        <f>VLOOKUP($A$9:$A$93,dt!$A$2:$AQ$78,39,FALSE)</f>
        <v>14</v>
      </c>
      <c r="AN55" s="3">
        <f>VLOOKUP($A$9:$A$93,dt!$A$2:$AQ$78,40,FALSE)</f>
        <v>2071</v>
      </c>
      <c r="AO55" s="3">
        <f>VLOOKUP($A$9:$A$93,dt!$A$2:$AQ$78,41,FALSE)</f>
        <v>15</v>
      </c>
      <c r="AP55" s="3">
        <f>VLOOKUP($A$9:$A$93,dt!$A$2:$AQ$78,42,FALSE)</f>
        <v>6959</v>
      </c>
      <c r="AQ55" s="3">
        <f>VLOOKUP($A$9:$A$93,dt!$A$2:$AQ$78,43,FALSE)</f>
        <v>1586</v>
      </c>
      <c r="AR55" s="3">
        <f>VLOOKUP($A$9:$A$93,dt!$A$1:$AU$78,44,FALSE)</f>
        <v>2071</v>
      </c>
      <c r="AS55" s="3">
        <f>VLOOKUP($A$9:$A$93,dt!$A$1:$AU$78,45,FALSE)</f>
        <v>472</v>
      </c>
    </row>
    <row r="56" spans="1:45" ht="20.45" customHeight="1">
      <c r="A56" s="12" t="s">
        <v>80</v>
      </c>
      <c r="B56" s="3">
        <f>VLOOKUP($A$9:$A$93,dt!$A$2:$AQ$78,2,FALSE)</f>
        <v>1554</v>
      </c>
      <c r="C56" s="3">
        <f>VLOOKUP($A$9:$A$93,dt!$A$2:$AQ$78,3,FALSE)</f>
        <v>5</v>
      </c>
      <c r="D56" s="3">
        <f>VLOOKUP($A$9:$A$93,dt!$A$2:$AQ$78,4,FALSE)</f>
        <v>5268</v>
      </c>
      <c r="E56" s="3">
        <f>VLOOKUP($A$9:$A$93,dt!$A$2:$AQ$78,5,FALSE)</f>
        <v>8</v>
      </c>
      <c r="F56" s="3">
        <f>VLOOKUP($A$9:$A$93,dt!$A$2:$AQ$78,6,FALSE)</f>
        <v>6822</v>
      </c>
      <c r="G56" s="3">
        <f>VLOOKUP($A$9:$A$93,dt!$A$2:$AQ$78,7,FALSE)</f>
        <v>12</v>
      </c>
      <c r="H56" s="3">
        <f>VLOOKUP($A$9:$A$93,dt!$A$2:$AQ$78,8,FALSE)</f>
        <v>0</v>
      </c>
      <c r="I56" s="3">
        <f>VLOOKUP($A$9:$A$93,dt!$A$2:$AQ$78,9,FALSE)</f>
        <v>0</v>
      </c>
      <c r="J56" s="3">
        <f>VLOOKUP($A$9:$A$93,dt!$A$2:$AQ$78,10,FALSE)</f>
        <v>0</v>
      </c>
      <c r="K56" s="3">
        <f>VLOOKUP($A$9:$A$93,dt!$A$2:$AQ$78,11,FALSE)</f>
        <v>0</v>
      </c>
      <c r="L56" s="3">
        <f>VLOOKUP($A$9:$A$93,dt!$A$2:$AQ$78,12,FALSE)</f>
        <v>0</v>
      </c>
      <c r="M56" s="3">
        <f>VLOOKUP($A$9:$A$93,dt!$A$2:$AQ$78,13,FALSE)</f>
        <v>0</v>
      </c>
      <c r="N56" s="3">
        <f>VLOOKUP($A$9:$A$93,dt!$A$2:$AQ$78,14,FALSE)</f>
        <v>40</v>
      </c>
      <c r="O56" s="3">
        <f>VLOOKUP($A$9:$A$93,dt!$A$2:$AQ$78,15,FALSE)</f>
        <v>13</v>
      </c>
      <c r="P56" s="3">
        <f>VLOOKUP($A$9:$A$93,dt!$A$2:$AQ$78,16,FALSE)</f>
        <v>688</v>
      </c>
      <c r="Q56" s="3">
        <f>VLOOKUP($A$9:$A$93,dt!$A$2:$AQ$78,17,FALSE)</f>
        <v>91</v>
      </c>
      <c r="R56" s="3">
        <f>VLOOKUP($A$9:$A$93,dt!$A$2:$AQ$78,18,FALSE)</f>
        <v>708</v>
      </c>
      <c r="S56" s="3">
        <f>VLOOKUP($A$9:$A$93,dt!$A$2:$AQ$78,19,FALSE)</f>
        <v>51</v>
      </c>
      <c r="T56" s="3">
        <f>VLOOKUP($A$9:$A$93,dt!$A$2:$AQ$78,20,FALSE)</f>
        <v>0</v>
      </c>
      <c r="U56" s="3">
        <f>VLOOKUP($A$9:$A$93,dt!$A$2:$AQ$78,21,FALSE)</f>
        <v>0</v>
      </c>
      <c r="V56" s="3">
        <f>VLOOKUP($A$9:$A$93,dt!$A$2:$AQ$78,22,FALSE)</f>
        <v>42</v>
      </c>
      <c r="W56" s="3">
        <f>VLOOKUP($A$9:$A$93,dt!$A$2:$AQ$78,23,FALSE)</f>
        <v>1</v>
      </c>
      <c r="X56" s="3">
        <f>VLOOKUP($A$9:$A$93,dt!$A$2:$AQ$78,24,FALSE)</f>
        <v>69</v>
      </c>
      <c r="Y56" s="3">
        <f>VLOOKUP($A$9:$A$93,dt!$A$2:$AQ$78,25,FALSE)</f>
        <v>5</v>
      </c>
      <c r="Z56" s="3">
        <f>VLOOKUP($A$9:$A$93,dt!$A$2:$AQ$78,26,FALSE)</f>
        <v>0</v>
      </c>
      <c r="AA56" s="3">
        <f>VLOOKUP($A$9:$A$93,dt!$A$2:$AQ$78,27,FALSE)</f>
        <v>0</v>
      </c>
      <c r="AB56" s="3">
        <f>VLOOKUP($A$9:$A$93,dt!$A$2:$AQ$78,28,FALSE)</f>
        <v>6</v>
      </c>
      <c r="AC56" s="3">
        <f>VLOOKUP($A$9:$A$93,dt!$A$2:$AQ$78,29,FALSE)</f>
        <v>2</v>
      </c>
      <c r="AD56" s="3">
        <f>VLOOKUP($A$9:$A$93,dt!$A$2:$AQ$78,30,FALSE)</f>
        <v>2</v>
      </c>
      <c r="AE56" s="3">
        <f>VLOOKUP($A$9:$A$93,dt!$A$2:$AQ$78,31,FALSE)</f>
        <v>1</v>
      </c>
      <c r="AF56" s="3">
        <f>VLOOKUP($A$9:$A$93,dt!$A$2:$AQ$78,32,FALSE)</f>
        <v>3</v>
      </c>
      <c r="AG56" s="3">
        <f>VLOOKUP($A$9:$A$93,dt!$A$2:$AQ$78,33,FALSE)</f>
        <v>1</v>
      </c>
      <c r="AH56" s="3">
        <f>VLOOKUP($A$9:$A$93,dt!$A$2:$AQ$78,34,FALSE)</f>
        <v>534</v>
      </c>
      <c r="AI56" s="3">
        <f>VLOOKUP($A$9:$A$93,dt!$A$2:$AQ$78,35,FALSE)</f>
        <v>21</v>
      </c>
      <c r="AJ56" s="3">
        <f>VLOOKUP($A$9:$A$93,dt!$A$2:$AQ$78,36,FALSE)</f>
        <v>11648</v>
      </c>
      <c r="AK56" s="3">
        <f>VLOOKUP($A$9:$A$93,dt!$A$2:$AQ$78,37,FALSE)</f>
        <v>13</v>
      </c>
      <c r="AL56" s="3">
        <f>VLOOKUP($A$9:$A$93,dt!$A$2:$AQ$78,38,FALSE)</f>
        <v>4830</v>
      </c>
      <c r="AM56" s="3">
        <f>VLOOKUP($A$9:$A$93,dt!$A$2:$AQ$78,39,FALSE)</f>
        <v>60</v>
      </c>
      <c r="AN56" s="3">
        <f>VLOOKUP($A$9:$A$93,dt!$A$2:$AQ$78,40,FALSE)</f>
        <v>2663</v>
      </c>
      <c r="AO56" s="3">
        <f>VLOOKUP($A$9:$A$93,dt!$A$2:$AQ$78,41,FALSE)</f>
        <v>33</v>
      </c>
      <c r="AP56" s="3">
        <f>VLOOKUP($A$9:$A$93,dt!$A$2:$AQ$78,42,FALSE)</f>
        <v>13740</v>
      </c>
      <c r="AQ56" s="3">
        <f>VLOOKUP($A$9:$A$93,dt!$A$2:$AQ$78,43,FALSE)</f>
        <v>4830</v>
      </c>
      <c r="AR56" s="3">
        <f>VLOOKUP($A$9:$A$93,dt!$A$1:$AU$78,44,FALSE)</f>
        <v>2663</v>
      </c>
      <c r="AS56" s="3">
        <f>VLOOKUP($A$9:$A$93,dt!$A$1:$AU$78,45,FALSE)</f>
        <v>256</v>
      </c>
    </row>
    <row r="57" spans="1:45" ht="20.45" customHeight="1">
      <c r="A57" s="12" t="s">
        <v>81</v>
      </c>
      <c r="B57" s="3">
        <f>VLOOKUP($A$9:$A$93,dt!$A$2:$AQ$78,2,FALSE)</f>
        <v>5248</v>
      </c>
      <c r="C57" s="3">
        <f>VLOOKUP($A$9:$A$93,dt!$A$2:$AQ$78,3,FALSE)</f>
        <v>12</v>
      </c>
      <c r="D57" s="3">
        <f>VLOOKUP($A$9:$A$93,dt!$A$2:$AQ$78,4,FALSE)</f>
        <v>28695</v>
      </c>
      <c r="E57" s="3">
        <f>VLOOKUP($A$9:$A$93,dt!$A$2:$AQ$78,5,FALSE)</f>
        <v>48</v>
      </c>
      <c r="F57" s="3">
        <f>VLOOKUP($A$9:$A$93,dt!$A$2:$AQ$78,6,FALSE)</f>
        <v>33943</v>
      </c>
      <c r="G57" s="3">
        <f>VLOOKUP($A$9:$A$93,dt!$A$2:$AQ$78,7,FALSE)</f>
        <v>56</v>
      </c>
      <c r="H57" s="3">
        <f>VLOOKUP($A$9:$A$93,dt!$A$2:$AQ$78,8,FALSE)</f>
        <v>0</v>
      </c>
      <c r="I57" s="3">
        <f>VLOOKUP($A$9:$A$93,dt!$A$2:$AQ$78,9,FALSE)</f>
        <v>0</v>
      </c>
      <c r="J57" s="3">
        <f>VLOOKUP($A$9:$A$93,dt!$A$2:$AQ$78,10,FALSE)</f>
        <v>0</v>
      </c>
      <c r="K57" s="3">
        <f>VLOOKUP($A$9:$A$93,dt!$A$2:$AQ$78,11,FALSE)</f>
        <v>0</v>
      </c>
      <c r="L57" s="3">
        <f>VLOOKUP($A$9:$A$93,dt!$A$2:$AQ$78,12,FALSE)</f>
        <v>49</v>
      </c>
      <c r="M57" s="3">
        <f>VLOOKUP($A$9:$A$93,dt!$A$2:$AQ$78,13,FALSE)</f>
        <v>16</v>
      </c>
      <c r="N57" s="3">
        <f>VLOOKUP($A$9:$A$93,dt!$A$2:$AQ$78,14,FALSE)</f>
        <v>254</v>
      </c>
      <c r="O57" s="3">
        <f>VLOOKUP($A$9:$A$93,dt!$A$2:$AQ$78,15,FALSE)</f>
        <v>44</v>
      </c>
      <c r="P57" s="3">
        <f>VLOOKUP($A$9:$A$93,dt!$A$2:$AQ$78,16,FALSE)</f>
        <v>2349</v>
      </c>
      <c r="Q57" s="3">
        <f>VLOOKUP($A$9:$A$93,dt!$A$2:$AQ$78,17,FALSE)</f>
        <v>395</v>
      </c>
      <c r="R57" s="3">
        <f>VLOOKUP($A$9:$A$93,dt!$A$2:$AQ$78,18,FALSE)</f>
        <v>2140</v>
      </c>
      <c r="S57" s="3">
        <f>VLOOKUP($A$9:$A$93,dt!$A$2:$AQ$78,19,FALSE)</f>
        <v>140</v>
      </c>
      <c r="T57" s="3">
        <f>VLOOKUP($A$9:$A$93,dt!$A$2:$AQ$78,20,FALSE)</f>
        <v>1</v>
      </c>
      <c r="U57" s="3">
        <f>VLOOKUP($A$9:$A$93,dt!$A$2:$AQ$78,21,FALSE)</f>
        <v>1</v>
      </c>
      <c r="V57" s="3">
        <f>VLOOKUP($A$9:$A$93,dt!$A$2:$AQ$78,22,FALSE)</f>
        <v>1</v>
      </c>
      <c r="W57" s="3">
        <f>VLOOKUP($A$9:$A$93,dt!$A$2:$AQ$78,23,FALSE)</f>
        <v>1</v>
      </c>
      <c r="X57" s="3">
        <f>VLOOKUP($A$9:$A$93,dt!$A$2:$AQ$78,24,FALSE)</f>
        <v>280</v>
      </c>
      <c r="Y57" s="3">
        <f>VLOOKUP($A$9:$A$93,dt!$A$2:$AQ$78,25,FALSE)</f>
        <v>14</v>
      </c>
      <c r="Z57" s="3">
        <f>VLOOKUP($A$9:$A$93,dt!$A$2:$AQ$78,26,FALSE)</f>
        <v>0</v>
      </c>
      <c r="AA57" s="3">
        <f>VLOOKUP($A$9:$A$93,dt!$A$2:$AQ$78,27,FALSE)</f>
        <v>0</v>
      </c>
      <c r="AB57" s="3">
        <f>VLOOKUP($A$9:$A$93,dt!$A$2:$AQ$78,28,FALSE)</f>
        <v>69</v>
      </c>
      <c r="AC57" s="3">
        <f>VLOOKUP($A$9:$A$93,dt!$A$2:$AQ$78,29,FALSE)</f>
        <v>20</v>
      </c>
      <c r="AD57" s="3">
        <f>VLOOKUP($A$9:$A$93,dt!$A$2:$AQ$78,30,FALSE)</f>
        <v>518</v>
      </c>
      <c r="AE57" s="3">
        <f>VLOOKUP($A$9:$A$93,dt!$A$2:$AQ$78,31,FALSE)</f>
        <v>23</v>
      </c>
      <c r="AF57" s="3">
        <f>VLOOKUP($A$9:$A$93,dt!$A$2:$AQ$78,32,FALSE)</f>
        <v>0</v>
      </c>
      <c r="AG57" s="3">
        <f>VLOOKUP($A$9:$A$93,dt!$A$2:$AQ$78,33,FALSE)</f>
        <v>0</v>
      </c>
      <c r="AH57" s="3">
        <f>VLOOKUP($A$9:$A$93,dt!$A$2:$AQ$78,34,FALSE)</f>
        <v>1780</v>
      </c>
      <c r="AI57" s="3">
        <f>VLOOKUP($A$9:$A$93,dt!$A$2:$AQ$78,35,FALSE)</f>
        <v>93</v>
      </c>
      <c r="AJ57" s="3">
        <f>VLOOKUP($A$9:$A$93,dt!$A$2:$AQ$78,36,FALSE)</f>
        <v>552</v>
      </c>
      <c r="AK57" s="3">
        <f>VLOOKUP($A$9:$A$93,dt!$A$2:$AQ$78,37,FALSE)</f>
        <v>85</v>
      </c>
      <c r="AL57" s="3">
        <f>VLOOKUP($A$9:$A$93,dt!$A$2:$AQ$78,38,FALSE)</f>
        <v>13142</v>
      </c>
      <c r="AM57" s="3">
        <f>VLOOKUP($A$9:$A$93,dt!$A$2:$AQ$78,39,FALSE)</f>
        <v>78</v>
      </c>
      <c r="AN57" s="3">
        <f>VLOOKUP($A$9:$A$93,dt!$A$2:$AQ$78,40,FALSE)</f>
        <v>7649</v>
      </c>
      <c r="AO57" s="3">
        <f>VLOOKUP($A$9:$A$93,dt!$A$2:$AQ$78,41,FALSE)</f>
        <v>39</v>
      </c>
      <c r="AP57" s="3">
        <f>VLOOKUP($A$9:$A$93,dt!$A$2:$AQ$78,42,FALSE)</f>
        <v>7993</v>
      </c>
      <c r="AQ57" s="3">
        <f>VLOOKUP($A$9:$A$93,dt!$A$2:$AQ$78,43,FALSE)</f>
        <v>13142</v>
      </c>
      <c r="AR57" s="3">
        <f>VLOOKUP($A$9:$A$93,dt!$A$1:$AU$78,44,FALSE)</f>
        <v>7649</v>
      </c>
      <c r="AS57" s="3">
        <f>VLOOKUP($A$9:$A$93,dt!$A$1:$AU$78,45,FALSE)</f>
        <v>852</v>
      </c>
    </row>
    <row r="58" spans="1:45" ht="20.45" customHeight="1">
      <c r="A58" s="12" t="s">
        <v>82</v>
      </c>
      <c r="B58" s="3">
        <f>VLOOKUP($A$9:$A$93,dt!$A$2:$AQ$78,2,FALSE)</f>
        <v>63</v>
      </c>
      <c r="C58" s="3">
        <f>VLOOKUP($A$9:$A$93,dt!$A$2:$AQ$78,3,FALSE)</f>
        <v>1</v>
      </c>
      <c r="D58" s="3">
        <f>VLOOKUP($A$9:$A$93,dt!$A$2:$AQ$78,4,FALSE)</f>
        <v>135</v>
      </c>
      <c r="E58" s="3">
        <f>VLOOKUP($A$9:$A$93,dt!$A$2:$AQ$78,5,FALSE)</f>
        <v>3</v>
      </c>
      <c r="F58" s="3">
        <f>VLOOKUP($A$9:$A$93,dt!$A$2:$AQ$78,6,FALSE)</f>
        <v>198</v>
      </c>
      <c r="G58" s="3">
        <f>VLOOKUP($A$9:$A$93,dt!$A$2:$AQ$78,7,FALSE)</f>
        <v>4</v>
      </c>
      <c r="H58" s="3">
        <f>VLOOKUP($A$9:$A$93,dt!$A$2:$AQ$78,8,FALSE)</f>
        <v>0</v>
      </c>
      <c r="I58" s="3">
        <f>VLOOKUP($A$9:$A$93,dt!$A$2:$AQ$78,9,FALSE)</f>
        <v>0</v>
      </c>
      <c r="J58" s="3">
        <f>VLOOKUP($A$9:$A$93,dt!$A$2:$AQ$78,10,FALSE)</f>
        <v>0</v>
      </c>
      <c r="K58" s="3">
        <f>VLOOKUP($A$9:$A$93,dt!$A$2:$AQ$78,11,FALSE)</f>
        <v>0</v>
      </c>
      <c r="L58" s="3">
        <f>VLOOKUP($A$9:$A$93,dt!$A$2:$AQ$78,12,FALSE)</f>
        <v>35</v>
      </c>
      <c r="M58" s="3">
        <f>VLOOKUP($A$9:$A$93,dt!$A$2:$AQ$78,13,FALSE)</f>
        <v>21</v>
      </c>
      <c r="N58" s="3">
        <f>VLOOKUP($A$9:$A$93,dt!$A$2:$AQ$78,14,FALSE)</f>
        <v>20</v>
      </c>
      <c r="O58" s="3">
        <f>VLOOKUP($A$9:$A$93,dt!$A$2:$AQ$78,15,FALSE)</f>
        <v>7</v>
      </c>
      <c r="P58" s="3">
        <f>VLOOKUP($A$9:$A$93,dt!$A$2:$AQ$78,16,FALSE)</f>
        <v>267</v>
      </c>
      <c r="Q58" s="3">
        <f>VLOOKUP($A$9:$A$93,dt!$A$2:$AQ$78,17,FALSE)</f>
        <v>40</v>
      </c>
      <c r="R58" s="3">
        <f>VLOOKUP($A$9:$A$93,dt!$A$2:$AQ$78,18,FALSE)</f>
        <v>239</v>
      </c>
      <c r="S58" s="3">
        <f>VLOOKUP($A$9:$A$93,dt!$A$2:$AQ$78,19,FALSE)</f>
        <v>25</v>
      </c>
      <c r="T58" s="3">
        <f>VLOOKUP($A$9:$A$93,dt!$A$2:$AQ$78,20,FALSE)</f>
        <v>24</v>
      </c>
      <c r="U58" s="3">
        <f>VLOOKUP($A$9:$A$93,dt!$A$2:$AQ$78,21,FALSE)</f>
        <v>4</v>
      </c>
      <c r="V58" s="3">
        <f>VLOOKUP($A$9:$A$93,dt!$A$2:$AQ$78,22,FALSE)</f>
        <v>0</v>
      </c>
      <c r="W58" s="3">
        <f>VLOOKUP($A$9:$A$93,dt!$A$2:$AQ$78,23,FALSE)</f>
        <v>0</v>
      </c>
      <c r="X58" s="3">
        <f>VLOOKUP($A$9:$A$93,dt!$A$2:$AQ$78,24,FALSE)</f>
        <v>11</v>
      </c>
      <c r="Y58" s="3">
        <f>VLOOKUP($A$9:$A$93,dt!$A$2:$AQ$78,25,FALSE)</f>
        <v>3</v>
      </c>
      <c r="Z58" s="3">
        <f>VLOOKUP($A$9:$A$93,dt!$A$2:$AQ$78,26,FALSE)</f>
        <v>0</v>
      </c>
      <c r="AA58" s="3">
        <f>VLOOKUP($A$9:$A$93,dt!$A$2:$AQ$78,27,FALSE)</f>
        <v>0</v>
      </c>
      <c r="AB58" s="3">
        <f>VLOOKUP($A$9:$A$93,dt!$A$2:$AQ$78,28,FALSE)</f>
        <v>11</v>
      </c>
      <c r="AC58" s="3">
        <f>VLOOKUP($A$9:$A$93,dt!$A$2:$AQ$78,29,FALSE)</f>
        <v>5</v>
      </c>
      <c r="AD58" s="3">
        <f>VLOOKUP($A$9:$A$93,dt!$A$2:$AQ$78,30,FALSE)</f>
        <v>35</v>
      </c>
      <c r="AE58" s="3">
        <f>VLOOKUP($A$9:$A$93,dt!$A$2:$AQ$78,31,FALSE)</f>
        <v>3</v>
      </c>
      <c r="AF58" s="3">
        <f>VLOOKUP($A$9:$A$93,dt!$A$2:$AQ$78,32,FALSE)</f>
        <v>0</v>
      </c>
      <c r="AG58" s="3">
        <f>VLOOKUP($A$9:$A$93,dt!$A$2:$AQ$78,33,FALSE)</f>
        <v>0</v>
      </c>
      <c r="AH58" s="3">
        <f>VLOOKUP($A$9:$A$93,dt!$A$2:$AQ$78,34,FALSE)</f>
        <v>243</v>
      </c>
      <c r="AI58" s="3">
        <f>VLOOKUP($A$9:$A$93,dt!$A$2:$AQ$78,35,FALSE)</f>
        <v>34</v>
      </c>
      <c r="AJ58" s="3">
        <f>VLOOKUP($A$9:$A$93,dt!$A$2:$AQ$78,36,FALSE)</f>
        <v>301</v>
      </c>
      <c r="AK58" s="3">
        <f>VLOOKUP($A$9:$A$93,dt!$A$2:$AQ$78,37,FALSE)</f>
        <v>22</v>
      </c>
      <c r="AL58" s="3">
        <f>VLOOKUP($A$9:$A$93,dt!$A$2:$AQ$78,38,FALSE)</f>
        <v>0</v>
      </c>
      <c r="AM58" s="3">
        <f>VLOOKUP($A$9:$A$93,dt!$A$2:$AQ$78,39,FALSE)</f>
        <v>0</v>
      </c>
      <c r="AN58" s="3">
        <f>VLOOKUP($A$9:$A$93,dt!$A$2:$AQ$78,40,FALSE)</f>
        <v>1285</v>
      </c>
      <c r="AO58" s="3">
        <f>VLOOKUP($A$9:$A$93,dt!$A$2:$AQ$78,41,FALSE)</f>
        <v>7</v>
      </c>
      <c r="AP58" s="3">
        <f>VLOOKUP($A$9:$A$93,dt!$A$2:$AQ$78,42,FALSE)</f>
        <v>1186</v>
      </c>
      <c r="AQ58" s="3">
        <f>VLOOKUP($A$9:$A$93,dt!$A$2:$AQ$78,43,FALSE)</f>
        <v>0</v>
      </c>
      <c r="AR58" s="3">
        <f>VLOOKUP($A$9:$A$93,dt!$A$1:$AU$78,44,FALSE)</f>
        <v>1285</v>
      </c>
      <c r="AS58" s="3">
        <f>VLOOKUP($A$9:$A$93,dt!$A$1:$AU$78,45,FALSE)</f>
        <v>152</v>
      </c>
    </row>
    <row r="59" spans="1:45" ht="20.45" customHeight="1">
      <c r="A59" s="11" t="s">
        <v>29</v>
      </c>
      <c r="B59" s="13">
        <f t="shared" ref="B59:H59" si="21">SUM(B60:B68)</f>
        <v>29107</v>
      </c>
      <c r="C59" s="13">
        <f t="shared" si="21"/>
        <v>43</v>
      </c>
      <c r="D59" s="13">
        <f t="shared" si="21"/>
        <v>171374</v>
      </c>
      <c r="E59" s="13">
        <f t="shared" si="21"/>
        <v>154</v>
      </c>
      <c r="F59" s="13">
        <f t="shared" si="21"/>
        <v>200481</v>
      </c>
      <c r="G59" s="13">
        <f t="shared" si="21"/>
        <v>187</v>
      </c>
      <c r="H59" s="13">
        <f t="shared" si="21"/>
        <v>70</v>
      </c>
      <c r="I59" s="13">
        <f t="shared" ref="I59:AS59" si="22">SUM(I60:I68)</f>
        <v>5</v>
      </c>
      <c r="J59" s="13">
        <f t="shared" si="22"/>
        <v>0</v>
      </c>
      <c r="K59" s="13">
        <f t="shared" si="22"/>
        <v>0</v>
      </c>
      <c r="L59" s="13">
        <f t="shared" si="22"/>
        <v>86</v>
      </c>
      <c r="M59" s="13">
        <f t="shared" si="22"/>
        <v>52</v>
      </c>
      <c r="N59" s="13">
        <f t="shared" si="22"/>
        <v>1150</v>
      </c>
      <c r="O59" s="13">
        <f t="shared" si="22"/>
        <v>233</v>
      </c>
      <c r="P59" s="13">
        <f t="shared" si="22"/>
        <v>17048</v>
      </c>
      <c r="Q59" s="13">
        <f t="shared" si="22"/>
        <v>2340</v>
      </c>
      <c r="R59" s="13">
        <f t="shared" si="22"/>
        <v>10681</v>
      </c>
      <c r="S59" s="13">
        <f t="shared" si="22"/>
        <v>616</v>
      </c>
      <c r="T59" s="13">
        <f t="shared" si="22"/>
        <v>75</v>
      </c>
      <c r="U59" s="13">
        <f t="shared" si="22"/>
        <v>15</v>
      </c>
      <c r="V59" s="13">
        <f t="shared" si="22"/>
        <v>44</v>
      </c>
      <c r="W59" s="13">
        <f t="shared" si="22"/>
        <v>3</v>
      </c>
      <c r="X59" s="13">
        <f t="shared" si="22"/>
        <v>657</v>
      </c>
      <c r="Y59" s="13">
        <f t="shared" si="22"/>
        <v>34</v>
      </c>
      <c r="Z59" s="13">
        <f t="shared" si="22"/>
        <v>0</v>
      </c>
      <c r="AA59" s="13">
        <f t="shared" si="22"/>
        <v>0</v>
      </c>
      <c r="AB59" s="13">
        <f t="shared" si="22"/>
        <v>3078</v>
      </c>
      <c r="AC59" s="13">
        <f t="shared" si="22"/>
        <v>345</v>
      </c>
      <c r="AD59" s="13">
        <f t="shared" ref="AD59:AG59" si="23">SUM(AD60:AD68)</f>
        <v>1648</v>
      </c>
      <c r="AE59" s="13">
        <f t="shared" si="23"/>
        <v>153</v>
      </c>
      <c r="AF59" s="13">
        <f t="shared" si="23"/>
        <v>9</v>
      </c>
      <c r="AG59" s="13">
        <f t="shared" si="23"/>
        <v>1</v>
      </c>
      <c r="AH59" s="13">
        <f t="shared" si="22"/>
        <v>16810</v>
      </c>
      <c r="AI59" s="13">
        <f t="shared" si="22"/>
        <v>1532</v>
      </c>
      <c r="AJ59" s="13">
        <f t="shared" si="22"/>
        <v>210976</v>
      </c>
      <c r="AK59" s="13">
        <f t="shared" si="22"/>
        <v>790</v>
      </c>
      <c r="AL59" s="13">
        <f t="shared" si="22"/>
        <v>7790</v>
      </c>
      <c r="AM59" s="13">
        <f t="shared" si="22"/>
        <v>29</v>
      </c>
      <c r="AN59" s="13">
        <f t="shared" si="22"/>
        <v>501884</v>
      </c>
      <c r="AO59" s="13">
        <f t="shared" si="22"/>
        <v>220</v>
      </c>
      <c r="AP59" s="13">
        <f t="shared" si="22"/>
        <v>262332</v>
      </c>
      <c r="AQ59" s="13">
        <f t="shared" ref="AQ59:AR59" si="24">SUM(AQ60:AQ68)</f>
        <v>7790</v>
      </c>
      <c r="AR59" s="13">
        <f t="shared" si="24"/>
        <v>501884</v>
      </c>
      <c r="AS59" s="13">
        <f t="shared" si="22"/>
        <v>5641</v>
      </c>
    </row>
    <row r="60" spans="1:45" ht="20.45" customHeight="1">
      <c r="A60" s="12" t="s">
        <v>83</v>
      </c>
      <c r="B60" s="3">
        <f>VLOOKUP($A$9:$A$93,dt!$A$2:$AQ$78,2,FALSE)</f>
        <v>0</v>
      </c>
      <c r="C60" s="3">
        <f>VLOOKUP($A$9:$A$93,dt!$A$2:$AQ$78,3,FALSE)</f>
        <v>0</v>
      </c>
      <c r="D60" s="3">
        <f>VLOOKUP($A$9:$A$93,dt!$A$2:$AQ$78,4,FALSE)</f>
        <v>8954</v>
      </c>
      <c r="E60" s="3">
        <f>VLOOKUP($A$9:$A$93,dt!$A$2:$AQ$78,5,FALSE)</f>
        <v>6</v>
      </c>
      <c r="F60" s="3">
        <f>VLOOKUP($A$9:$A$93,dt!$A$2:$AQ$78,6,FALSE)</f>
        <v>8954</v>
      </c>
      <c r="G60" s="3">
        <f>VLOOKUP($A$9:$A$93,dt!$A$2:$AQ$78,7,FALSE)</f>
        <v>6</v>
      </c>
      <c r="H60" s="3">
        <f>VLOOKUP($A$9:$A$93,dt!$A$2:$AQ$78,8,FALSE)</f>
        <v>46</v>
      </c>
      <c r="I60" s="3">
        <f>VLOOKUP($A$9:$A$93,dt!$A$2:$AQ$78,9,FALSE)</f>
        <v>1</v>
      </c>
      <c r="J60" s="3">
        <f>VLOOKUP($A$9:$A$93,dt!$A$2:$AQ$78,10,FALSE)</f>
        <v>0</v>
      </c>
      <c r="K60" s="3">
        <f>VLOOKUP($A$9:$A$93,dt!$A$2:$AQ$78,11,FALSE)</f>
        <v>0</v>
      </c>
      <c r="L60" s="3">
        <f>VLOOKUP($A$9:$A$93,dt!$A$2:$AQ$78,12,FALSE)</f>
        <v>1</v>
      </c>
      <c r="M60" s="3">
        <f>VLOOKUP($A$9:$A$93,dt!$A$2:$AQ$78,13,FALSE)</f>
        <v>1</v>
      </c>
      <c r="N60" s="3">
        <f>VLOOKUP($A$9:$A$93,dt!$A$2:$AQ$78,14,FALSE)</f>
        <v>53</v>
      </c>
      <c r="O60" s="3">
        <f>VLOOKUP($A$9:$A$93,dt!$A$2:$AQ$78,15,FALSE)</f>
        <v>13</v>
      </c>
      <c r="P60" s="3">
        <f>VLOOKUP($A$9:$A$93,dt!$A$2:$AQ$78,16,FALSE)</f>
        <v>616</v>
      </c>
      <c r="Q60" s="3">
        <f>VLOOKUP($A$9:$A$93,dt!$A$2:$AQ$78,17,FALSE)</f>
        <v>133</v>
      </c>
      <c r="R60" s="3">
        <f>VLOOKUP($A$9:$A$93,dt!$A$2:$AQ$78,18,FALSE)</f>
        <v>182</v>
      </c>
      <c r="S60" s="3">
        <f>VLOOKUP($A$9:$A$93,dt!$A$2:$AQ$78,19,FALSE)</f>
        <v>25</v>
      </c>
      <c r="T60" s="3">
        <f>VLOOKUP($A$9:$A$93,dt!$A$2:$AQ$78,20,FALSE)</f>
        <v>13</v>
      </c>
      <c r="U60" s="3">
        <f>VLOOKUP($A$9:$A$93,dt!$A$2:$AQ$78,21,FALSE)</f>
        <v>1</v>
      </c>
      <c r="V60" s="3">
        <f>VLOOKUP($A$9:$A$93,dt!$A$2:$AQ$78,22,FALSE)</f>
        <v>0</v>
      </c>
      <c r="W60" s="3">
        <f>VLOOKUP($A$9:$A$93,dt!$A$2:$AQ$78,23,FALSE)</f>
        <v>0</v>
      </c>
      <c r="X60" s="3">
        <f>VLOOKUP($A$9:$A$93,dt!$A$2:$AQ$78,24,FALSE)</f>
        <v>22</v>
      </c>
      <c r="Y60" s="3">
        <f>VLOOKUP($A$9:$A$93,dt!$A$2:$AQ$78,25,FALSE)</f>
        <v>2</v>
      </c>
      <c r="Z60" s="3">
        <f>VLOOKUP($A$9:$A$93,dt!$A$2:$AQ$78,26,FALSE)</f>
        <v>0</v>
      </c>
      <c r="AA60" s="3">
        <f>VLOOKUP($A$9:$A$93,dt!$A$2:$AQ$78,27,FALSE)</f>
        <v>0</v>
      </c>
      <c r="AB60" s="3">
        <f>VLOOKUP($A$9:$A$93,dt!$A$2:$AQ$78,28,FALSE)</f>
        <v>130</v>
      </c>
      <c r="AC60" s="3">
        <f>VLOOKUP($A$9:$A$93,dt!$A$2:$AQ$78,29,FALSE)</f>
        <v>19</v>
      </c>
      <c r="AD60" s="3">
        <f>VLOOKUP($A$9:$A$93,dt!$A$2:$AQ$78,30,FALSE)</f>
        <v>45</v>
      </c>
      <c r="AE60" s="3">
        <f>VLOOKUP($A$9:$A$93,dt!$A$2:$AQ$78,31,FALSE)</f>
        <v>3</v>
      </c>
      <c r="AF60" s="3">
        <f>VLOOKUP($A$9:$A$93,dt!$A$2:$AQ$78,32,FALSE)</f>
        <v>0</v>
      </c>
      <c r="AG60" s="3">
        <f>VLOOKUP($A$9:$A$93,dt!$A$2:$AQ$78,33,FALSE)</f>
        <v>0</v>
      </c>
      <c r="AH60" s="3">
        <f>VLOOKUP($A$9:$A$93,dt!$A$2:$AQ$78,34,FALSE)</f>
        <v>481</v>
      </c>
      <c r="AI60" s="3">
        <f>VLOOKUP($A$9:$A$93,dt!$A$2:$AQ$78,35,FALSE)</f>
        <v>25</v>
      </c>
      <c r="AJ60" s="3">
        <f>VLOOKUP($A$9:$A$93,dt!$A$2:$AQ$78,36,FALSE)</f>
        <v>500</v>
      </c>
      <c r="AK60" s="3">
        <f>VLOOKUP($A$9:$A$93,dt!$A$2:$AQ$78,37,FALSE)</f>
        <v>29</v>
      </c>
      <c r="AL60" s="3">
        <f>VLOOKUP($A$9:$A$93,dt!$A$2:$AQ$78,38,FALSE)</f>
        <v>5955</v>
      </c>
      <c r="AM60" s="3">
        <f>VLOOKUP($A$9:$A$93,dt!$A$2:$AQ$78,39,FALSE)</f>
        <v>19</v>
      </c>
      <c r="AN60" s="3">
        <f>VLOOKUP($A$9:$A$93,dt!$A$2:$AQ$78,40,FALSE)</f>
        <v>370</v>
      </c>
      <c r="AO60" s="3">
        <f>VLOOKUP($A$9:$A$93,dt!$A$2:$AQ$78,41,FALSE)</f>
        <v>3</v>
      </c>
      <c r="AP60" s="3">
        <f>VLOOKUP($A$9:$A$93,dt!$A$2:$AQ$78,42,FALSE)</f>
        <v>2089</v>
      </c>
      <c r="AQ60" s="3">
        <f>VLOOKUP($A$9:$A$93,dt!$A$2:$AQ$78,43,FALSE)</f>
        <v>5955</v>
      </c>
      <c r="AR60" s="3">
        <f>VLOOKUP($A$9:$A$93,dt!$A$1:$AU$78,44,FALSE)</f>
        <v>370</v>
      </c>
      <c r="AS60" s="3">
        <f>VLOOKUP($A$9:$A$93,dt!$A$1:$AU$78,45,FALSE)</f>
        <v>246</v>
      </c>
    </row>
    <row r="61" spans="1:45" ht="20.45" customHeight="1">
      <c r="A61" s="12" t="s">
        <v>84</v>
      </c>
      <c r="B61" s="3">
        <f>VLOOKUP($A$9:$A$93,dt!$A$2:$AQ$78,2,FALSE)</f>
        <v>1623</v>
      </c>
      <c r="C61" s="3">
        <f>VLOOKUP($A$9:$A$93,dt!$A$2:$AQ$78,3,FALSE)</f>
        <v>6</v>
      </c>
      <c r="D61" s="3">
        <f>VLOOKUP($A$9:$A$93,dt!$A$2:$AQ$78,4,FALSE)</f>
        <v>47000</v>
      </c>
      <c r="E61" s="3">
        <f>VLOOKUP($A$9:$A$93,dt!$A$2:$AQ$78,5,FALSE)</f>
        <v>25</v>
      </c>
      <c r="F61" s="3">
        <f>VLOOKUP($A$9:$A$93,dt!$A$2:$AQ$78,6,FALSE)</f>
        <v>48623</v>
      </c>
      <c r="G61" s="3">
        <f>VLOOKUP($A$9:$A$93,dt!$A$2:$AQ$78,7,FALSE)</f>
        <v>30</v>
      </c>
      <c r="H61" s="3">
        <f>VLOOKUP($A$9:$A$93,dt!$A$2:$AQ$78,8,FALSE)</f>
        <v>2</v>
      </c>
      <c r="I61" s="3">
        <f>VLOOKUP($A$9:$A$93,dt!$A$2:$AQ$78,9,FALSE)</f>
        <v>1</v>
      </c>
      <c r="J61" s="3">
        <f>VLOOKUP($A$9:$A$93,dt!$A$2:$AQ$78,10,FALSE)</f>
        <v>0</v>
      </c>
      <c r="K61" s="3">
        <f>VLOOKUP($A$9:$A$93,dt!$A$2:$AQ$78,11,FALSE)</f>
        <v>0</v>
      </c>
      <c r="L61" s="3">
        <f>VLOOKUP($A$9:$A$93,dt!$A$2:$AQ$78,12,FALSE)</f>
        <v>0</v>
      </c>
      <c r="M61" s="3">
        <f>VLOOKUP($A$9:$A$93,dt!$A$2:$AQ$78,13,FALSE)</f>
        <v>0</v>
      </c>
      <c r="N61" s="3">
        <f>VLOOKUP($A$9:$A$93,dt!$A$2:$AQ$78,14,FALSE)</f>
        <v>197</v>
      </c>
      <c r="O61" s="3">
        <f>VLOOKUP($A$9:$A$93,dt!$A$2:$AQ$78,15,FALSE)</f>
        <v>43</v>
      </c>
      <c r="P61" s="3">
        <f>VLOOKUP($A$9:$A$93,dt!$A$2:$AQ$78,16,FALSE)</f>
        <v>2155</v>
      </c>
      <c r="Q61" s="3">
        <f>VLOOKUP($A$9:$A$93,dt!$A$2:$AQ$78,17,FALSE)</f>
        <v>309</v>
      </c>
      <c r="R61" s="3">
        <f>VLOOKUP($A$9:$A$93,dt!$A$2:$AQ$78,18,FALSE)</f>
        <v>734</v>
      </c>
      <c r="S61" s="3">
        <f>VLOOKUP($A$9:$A$93,dt!$A$2:$AQ$78,19,FALSE)</f>
        <v>66</v>
      </c>
      <c r="T61" s="3">
        <f>VLOOKUP($A$9:$A$93,dt!$A$2:$AQ$78,20,FALSE)</f>
        <v>19</v>
      </c>
      <c r="U61" s="3">
        <f>VLOOKUP($A$9:$A$93,dt!$A$2:$AQ$78,21,FALSE)</f>
        <v>5</v>
      </c>
      <c r="V61" s="3">
        <f>VLOOKUP($A$9:$A$93,dt!$A$2:$AQ$78,22,FALSE)</f>
        <v>40</v>
      </c>
      <c r="W61" s="3">
        <f>VLOOKUP($A$9:$A$93,dt!$A$2:$AQ$78,23,FALSE)</f>
        <v>1</v>
      </c>
      <c r="X61" s="3">
        <f>VLOOKUP($A$9:$A$93,dt!$A$2:$AQ$78,24,FALSE)</f>
        <v>28</v>
      </c>
      <c r="Y61" s="3">
        <f>VLOOKUP($A$9:$A$93,dt!$A$2:$AQ$78,25,FALSE)</f>
        <v>2</v>
      </c>
      <c r="Z61" s="3">
        <f>VLOOKUP($A$9:$A$93,dt!$A$2:$AQ$78,26,FALSE)</f>
        <v>0</v>
      </c>
      <c r="AA61" s="3">
        <f>VLOOKUP($A$9:$A$93,dt!$A$2:$AQ$78,27,FALSE)</f>
        <v>0</v>
      </c>
      <c r="AB61" s="3">
        <f>VLOOKUP($A$9:$A$93,dt!$A$2:$AQ$78,28,FALSE)</f>
        <v>147</v>
      </c>
      <c r="AC61" s="3">
        <f>VLOOKUP($A$9:$A$93,dt!$A$2:$AQ$78,29,FALSE)</f>
        <v>18</v>
      </c>
      <c r="AD61" s="3">
        <f>VLOOKUP($A$9:$A$93,dt!$A$2:$AQ$78,30,FALSE)</f>
        <v>148</v>
      </c>
      <c r="AE61" s="3">
        <f>VLOOKUP($A$9:$A$93,dt!$A$2:$AQ$78,31,FALSE)</f>
        <v>15</v>
      </c>
      <c r="AF61" s="3">
        <f>VLOOKUP($A$9:$A$93,dt!$A$2:$AQ$78,32,FALSE)</f>
        <v>0</v>
      </c>
      <c r="AG61" s="3">
        <f>VLOOKUP($A$9:$A$93,dt!$A$2:$AQ$78,33,FALSE)</f>
        <v>0</v>
      </c>
      <c r="AH61" s="3">
        <f>VLOOKUP($A$9:$A$93,dt!$A$2:$AQ$78,34,FALSE)</f>
        <v>2938</v>
      </c>
      <c r="AI61" s="3">
        <f>VLOOKUP($A$9:$A$93,dt!$A$2:$AQ$78,35,FALSE)</f>
        <v>202</v>
      </c>
      <c r="AJ61" s="3">
        <f>VLOOKUP($A$9:$A$93,dt!$A$2:$AQ$78,36,FALSE)</f>
        <v>2475</v>
      </c>
      <c r="AK61" s="3">
        <f>VLOOKUP($A$9:$A$93,dt!$A$2:$AQ$78,37,FALSE)</f>
        <v>118</v>
      </c>
      <c r="AL61" s="3">
        <f>VLOOKUP($A$9:$A$93,dt!$A$2:$AQ$78,38,FALSE)</f>
        <v>0</v>
      </c>
      <c r="AM61" s="3">
        <f>VLOOKUP($A$9:$A$93,dt!$A$2:$AQ$78,39,FALSE)</f>
        <v>0</v>
      </c>
      <c r="AN61" s="3">
        <f>VLOOKUP($A$9:$A$93,dt!$A$2:$AQ$78,40,FALSE)</f>
        <v>8445</v>
      </c>
      <c r="AO61" s="3">
        <f>VLOOKUP($A$9:$A$93,dt!$A$2:$AQ$78,41,FALSE)</f>
        <v>22</v>
      </c>
      <c r="AP61" s="3">
        <f>VLOOKUP($A$9:$A$93,dt!$A$2:$AQ$78,42,FALSE)</f>
        <v>8883</v>
      </c>
      <c r="AQ61" s="3">
        <f>VLOOKUP($A$9:$A$93,dt!$A$2:$AQ$78,43,FALSE)</f>
        <v>0</v>
      </c>
      <c r="AR61" s="3">
        <f>VLOOKUP($A$9:$A$93,dt!$A$1:$AU$78,44,FALSE)</f>
        <v>8445</v>
      </c>
      <c r="AS61" s="3">
        <f>VLOOKUP($A$9:$A$93,dt!$A$1:$AU$78,45,FALSE)</f>
        <v>729</v>
      </c>
    </row>
    <row r="62" spans="1:45" ht="20.45" customHeight="1">
      <c r="A62" s="12" t="s">
        <v>85</v>
      </c>
      <c r="B62" s="3">
        <f>VLOOKUP($A$9:$A$93,dt!$A$2:$AQ$78,2,FALSE)</f>
        <v>200</v>
      </c>
      <c r="C62" s="3">
        <f>VLOOKUP($A$9:$A$93,dt!$A$2:$AQ$78,3,FALSE)</f>
        <v>2</v>
      </c>
      <c r="D62" s="3">
        <f>VLOOKUP($A$9:$A$93,dt!$A$2:$AQ$78,4,FALSE)</f>
        <v>9840</v>
      </c>
      <c r="E62" s="3">
        <f>VLOOKUP($A$9:$A$93,dt!$A$2:$AQ$78,5,FALSE)</f>
        <v>14</v>
      </c>
      <c r="F62" s="3">
        <f>VLOOKUP($A$9:$A$93,dt!$A$2:$AQ$78,6,FALSE)</f>
        <v>10040</v>
      </c>
      <c r="G62" s="3">
        <f>VLOOKUP($A$9:$A$93,dt!$A$2:$AQ$78,7,FALSE)</f>
        <v>16</v>
      </c>
      <c r="H62" s="3">
        <f>VLOOKUP($A$9:$A$93,dt!$A$2:$AQ$78,8,FALSE)</f>
        <v>0</v>
      </c>
      <c r="I62" s="3">
        <f>VLOOKUP($A$9:$A$93,dt!$A$2:$AQ$78,9,FALSE)</f>
        <v>0</v>
      </c>
      <c r="J62" s="3">
        <f>VLOOKUP($A$9:$A$93,dt!$A$2:$AQ$78,10,FALSE)</f>
        <v>0</v>
      </c>
      <c r="K62" s="3">
        <f>VLOOKUP($A$9:$A$93,dt!$A$2:$AQ$78,11,FALSE)</f>
        <v>0</v>
      </c>
      <c r="L62" s="3">
        <f>VLOOKUP($A$9:$A$93,dt!$A$2:$AQ$78,12,FALSE)</f>
        <v>2</v>
      </c>
      <c r="M62" s="3">
        <f>VLOOKUP($A$9:$A$93,dt!$A$2:$AQ$78,13,FALSE)</f>
        <v>2</v>
      </c>
      <c r="N62" s="3">
        <f>VLOOKUP($A$9:$A$93,dt!$A$2:$AQ$78,14,FALSE)</f>
        <v>62</v>
      </c>
      <c r="O62" s="3">
        <f>VLOOKUP($A$9:$A$93,dt!$A$2:$AQ$78,15,FALSE)</f>
        <v>18</v>
      </c>
      <c r="P62" s="3">
        <f>VLOOKUP($A$9:$A$93,dt!$A$2:$AQ$78,16,FALSE)</f>
        <v>1103</v>
      </c>
      <c r="Q62" s="3">
        <f>VLOOKUP($A$9:$A$93,dt!$A$2:$AQ$78,17,FALSE)</f>
        <v>192</v>
      </c>
      <c r="R62" s="3">
        <f>VLOOKUP($A$9:$A$93,dt!$A$2:$AQ$78,18,FALSE)</f>
        <v>226</v>
      </c>
      <c r="S62" s="3">
        <f>VLOOKUP($A$9:$A$93,dt!$A$2:$AQ$78,19,FALSE)</f>
        <v>27</v>
      </c>
      <c r="T62" s="3">
        <f>VLOOKUP($A$9:$A$93,dt!$A$2:$AQ$78,20,FALSE)</f>
        <v>0</v>
      </c>
      <c r="U62" s="3">
        <f>VLOOKUP($A$9:$A$93,dt!$A$2:$AQ$78,21,FALSE)</f>
        <v>0</v>
      </c>
      <c r="V62" s="3">
        <f>VLOOKUP($A$9:$A$93,dt!$A$2:$AQ$78,22,FALSE)</f>
        <v>0</v>
      </c>
      <c r="W62" s="3">
        <f>VLOOKUP($A$9:$A$93,dt!$A$2:$AQ$78,23,FALSE)</f>
        <v>0</v>
      </c>
      <c r="X62" s="3">
        <f>VLOOKUP($A$9:$A$93,dt!$A$2:$AQ$78,24,FALSE)</f>
        <v>24</v>
      </c>
      <c r="Y62" s="3">
        <f>VLOOKUP($A$9:$A$93,dt!$A$2:$AQ$78,25,FALSE)</f>
        <v>2</v>
      </c>
      <c r="Z62" s="3">
        <f>VLOOKUP($A$9:$A$93,dt!$A$2:$AQ$78,26,FALSE)</f>
        <v>0</v>
      </c>
      <c r="AA62" s="3">
        <f>VLOOKUP($A$9:$A$93,dt!$A$2:$AQ$78,27,FALSE)</f>
        <v>0</v>
      </c>
      <c r="AB62" s="3">
        <f>VLOOKUP($A$9:$A$93,dt!$A$2:$AQ$78,28,FALSE)</f>
        <v>112</v>
      </c>
      <c r="AC62" s="3">
        <f>VLOOKUP($A$9:$A$93,dt!$A$2:$AQ$78,29,FALSE)</f>
        <v>12</v>
      </c>
      <c r="AD62" s="3">
        <f>VLOOKUP($A$9:$A$93,dt!$A$2:$AQ$78,30,FALSE)</f>
        <v>31</v>
      </c>
      <c r="AE62" s="3">
        <f>VLOOKUP($A$9:$A$93,dt!$A$2:$AQ$78,31,FALSE)</f>
        <v>9</v>
      </c>
      <c r="AF62" s="3">
        <f>VLOOKUP($A$9:$A$93,dt!$A$2:$AQ$78,32,FALSE)</f>
        <v>0</v>
      </c>
      <c r="AG62" s="3">
        <f>VLOOKUP($A$9:$A$93,dt!$A$2:$AQ$78,33,FALSE)</f>
        <v>0</v>
      </c>
      <c r="AH62" s="3">
        <f>VLOOKUP($A$9:$A$93,dt!$A$2:$AQ$78,34,FALSE)</f>
        <v>1725</v>
      </c>
      <c r="AI62" s="3">
        <f>VLOOKUP($A$9:$A$93,dt!$A$2:$AQ$78,35,FALSE)</f>
        <v>74</v>
      </c>
      <c r="AJ62" s="3">
        <f>VLOOKUP($A$9:$A$93,dt!$A$2:$AQ$78,36,FALSE)</f>
        <v>2293</v>
      </c>
      <c r="AK62" s="3">
        <f>VLOOKUP($A$9:$A$93,dt!$A$2:$AQ$78,37,FALSE)</f>
        <v>66</v>
      </c>
      <c r="AL62" s="3">
        <f>VLOOKUP($A$9:$A$93,dt!$A$2:$AQ$78,38,FALSE)</f>
        <v>0</v>
      </c>
      <c r="AM62" s="3">
        <f>VLOOKUP($A$9:$A$93,dt!$A$2:$AQ$78,39,FALSE)</f>
        <v>0</v>
      </c>
      <c r="AN62" s="3">
        <f>VLOOKUP($A$9:$A$93,dt!$A$2:$AQ$78,40,FALSE)</f>
        <v>119</v>
      </c>
      <c r="AO62" s="3">
        <f>VLOOKUP($A$9:$A$93,dt!$A$2:$AQ$78,41,FALSE)</f>
        <v>5</v>
      </c>
      <c r="AP62" s="3">
        <f>VLOOKUP($A$9:$A$93,dt!$A$2:$AQ$78,42,FALSE)</f>
        <v>5578</v>
      </c>
      <c r="AQ62" s="3">
        <f>VLOOKUP($A$9:$A$93,dt!$A$2:$AQ$78,43,FALSE)</f>
        <v>0</v>
      </c>
      <c r="AR62" s="3">
        <f>VLOOKUP($A$9:$A$93,dt!$A$1:$AU$78,44,FALSE)</f>
        <v>119</v>
      </c>
      <c r="AS62" s="3">
        <f>VLOOKUP($A$9:$A$93,dt!$A$1:$AU$78,45,FALSE)</f>
        <v>371</v>
      </c>
    </row>
    <row r="63" spans="1:45" ht="20.45" customHeight="1">
      <c r="A63" s="12" t="s">
        <v>86</v>
      </c>
      <c r="B63" s="3">
        <f>VLOOKUP($A$9:$A$93,dt!$A$2:$AQ$78,2,FALSE)</f>
        <v>1045</v>
      </c>
      <c r="C63" s="3">
        <f>VLOOKUP($A$9:$A$93,dt!$A$2:$AQ$78,3,FALSE)</f>
        <v>3</v>
      </c>
      <c r="D63" s="3">
        <f>VLOOKUP($A$9:$A$93,dt!$A$2:$AQ$78,4,FALSE)</f>
        <v>9370</v>
      </c>
      <c r="E63" s="3">
        <f>VLOOKUP($A$9:$A$93,dt!$A$2:$AQ$78,5,FALSE)</f>
        <v>13</v>
      </c>
      <c r="F63" s="3">
        <f>VLOOKUP($A$9:$A$93,dt!$A$2:$AQ$78,6,FALSE)</f>
        <v>10415</v>
      </c>
      <c r="G63" s="3">
        <f>VLOOKUP($A$9:$A$93,dt!$A$2:$AQ$78,7,FALSE)</f>
        <v>15</v>
      </c>
      <c r="H63" s="3">
        <f>VLOOKUP($A$9:$A$93,dt!$A$2:$AQ$78,8,FALSE)</f>
        <v>0</v>
      </c>
      <c r="I63" s="3">
        <f>VLOOKUP($A$9:$A$93,dt!$A$2:$AQ$78,9,FALSE)</f>
        <v>0</v>
      </c>
      <c r="J63" s="3">
        <f>VLOOKUP($A$9:$A$93,dt!$A$2:$AQ$78,10,FALSE)</f>
        <v>0</v>
      </c>
      <c r="K63" s="3">
        <f>VLOOKUP($A$9:$A$93,dt!$A$2:$AQ$78,11,FALSE)</f>
        <v>0</v>
      </c>
      <c r="L63" s="3">
        <f>VLOOKUP($A$9:$A$93,dt!$A$2:$AQ$78,12,FALSE)</f>
        <v>0</v>
      </c>
      <c r="M63" s="3">
        <f>VLOOKUP($A$9:$A$93,dt!$A$2:$AQ$78,13,FALSE)</f>
        <v>0</v>
      </c>
      <c r="N63" s="3">
        <f>VLOOKUP($A$9:$A$93,dt!$A$2:$AQ$78,14,FALSE)</f>
        <v>35</v>
      </c>
      <c r="O63" s="3">
        <f>VLOOKUP($A$9:$A$93,dt!$A$2:$AQ$78,15,FALSE)</f>
        <v>14</v>
      </c>
      <c r="P63" s="3">
        <f>VLOOKUP($A$9:$A$93,dt!$A$2:$AQ$78,16,FALSE)</f>
        <v>1208</v>
      </c>
      <c r="Q63" s="3">
        <f>VLOOKUP($A$9:$A$93,dt!$A$2:$AQ$78,17,FALSE)</f>
        <v>220</v>
      </c>
      <c r="R63" s="3">
        <f>VLOOKUP($A$9:$A$93,dt!$A$2:$AQ$78,18,FALSE)</f>
        <v>526</v>
      </c>
      <c r="S63" s="3">
        <f>VLOOKUP($A$9:$A$93,dt!$A$2:$AQ$78,19,FALSE)</f>
        <v>51</v>
      </c>
      <c r="T63" s="3">
        <f>VLOOKUP($A$9:$A$93,dt!$A$2:$AQ$78,20,FALSE)</f>
        <v>19</v>
      </c>
      <c r="U63" s="3">
        <f>VLOOKUP($A$9:$A$93,dt!$A$2:$AQ$78,21,FALSE)</f>
        <v>5</v>
      </c>
      <c r="V63" s="3">
        <f>VLOOKUP($A$9:$A$93,dt!$A$2:$AQ$78,22,FALSE)</f>
        <v>0</v>
      </c>
      <c r="W63" s="3">
        <f>VLOOKUP($A$9:$A$93,dt!$A$2:$AQ$78,23,FALSE)</f>
        <v>0</v>
      </c>
      <c r="X63" s="3">
        <f>VLOOKUP($A$9:$A$93,dt!$A$2:$AQ$78,24,FALSE)</f>
        <v>55</v>
      </c>
      <c r="Y63" s="3">
        <f>VLOOKUP($A$9:$A$93,dt!$A$2:$AQ$78,25,FALSE)</f>
        <v>5</v>
      </c>
      <c r="Z63" s="3">
        <f>VLOOKUP($A$9:$A$93,dt!$A$2:$AQ$78,26,FALSE)</f>
        <v>0</v>
      </c>
      <c r="AA63" s="3">
        <f>VLOOKUP($A$9:$A$93,dt!$A$2:$AQ$78,27,FALSE)</f>
        <v>0</v>
      </c>
      <c r="AB63" s="3">
        <f>VLOOKUP($A$9:$A$93,dt!$A$2:$AQ$78,28,FALSE)</f>
        <v>286</v>
      </c>
      <c r="AC63" s="3">
        <f>VLOOKUP($A$9:$A$93,dt!$A$2:$AQ$78,29,FALSE)</f>
        <v>34</v>
      </c>
      <c r="AD63" s="3">
        <f>VLOOKUP($A$9:$A$93,dt!$A$2:$AQ$78,30,FALSE)</f>
        <v>157</v>
      </c>
      <c r="AE63" s="3">
        <f>VLOOKUP($A$9:$A$93,dt!$A$2:$AQ$78,31,FALSE)</f>
        <v>19</v>
      </c>
      <c r="AF63" s="3">
        <f>VLOOKUP($A$9:$A$93,dt!$A$2:$AQ$78,32,FALSE)</f>
        <v>0</v>
      </c>
      <c r="AG63" s="3">
        <f>VLOOKUP($A$9:$A$93,dt!$A$2:$AQ$78,33,FALSE)</f>
        <v>0</v>
      </c>
      <c r="AH63" s="3">
        <f>VLOOKUP($A$9:$A$93,dt!$A$2:$AQ$78,34,FALSE)</f>
        <v>1155</v>
      </c>
      <c r="AI63" s="3">
        <f>VLOOKUP($A$9:$A$93,dt!$A$2:$AQ$78,35,FALSE)</f>
        <v>120</v>
      </c>
      <c r="AJ63" s="3">
        <f>VLOOKUP($A$9:$A$93,dt!$A$2:$AQ$78,36,FALSE)</f>
        <v>200724</v>
      </c>
      <c r="AK63" s="3">
        <f>VLOOKUP($A$9:$A$93,dt!$A$2:$AQ$78,37,FALSE)</f>
        <v>118</v>
      </c>
      <c r="AL63" s="3">
        <f>VLOOKUP($A$9:$A$93,dt!$A$2:$AQ$78,38,FALSE)</f>
        <v>0</v>
      </c>
      <c r="AM63" s="3">
        <f>VLOOKUP($A$9:$A$93,dt!$A$2:$AQ$78,39,FALSE)</f>
        <v>0</v>
      </c>
      <c r="AN63" s="3">
        <f>VLOOKUP($A$9:$A$93,dt!$A$2:$AQ$78,40,FALSE)</f>
        <v>12140</v>
      </c>
      <c r="AO63" s="3">
        <f>VLOOKUP($A$9:$A$93,dt!$A$2:$AQ$78,41,FALSE)</f>
        <v>75</v>
      </c>
      <c r="AP63" s="3">
        <f>VLOOKUP($A$9:$A$93,dt!$A$2:$AQ$78,42,FALSE)</f>
        <v>204165</v>
      </c>
      <c r="AQ63" s="3">
        <f>VLOOKUP($A$9:$A$93,dt!$A$2:$AQ$78,43,FALSE)</f>
        <v>0</v>
      </c>
      <c r="AR63" s="3">
        <f>VLOOKUP($A$9:$A$93,dt!$A$1:$AU$78,44,FALSE)</f>
        <v>12140</v>
      </c>
      <c r="AS63" s="3">
        <f>VLOOKUP($A$9:$A$93,dt!$A$1:$AU$78,45,FALSE)</f>
        <v>586</v>
      </c>
    </row>
    <row r="64" spans="1:45" ht="20.45" customHeight="1">
      <c r="A64" s="12" t="s">
        <v>87</v>
      </c>
      <c r="B64" s="3">
        <f>VLOOKUP($A$9:$A$93,dt!$A$2:$AQ$78,2,FALSE)</f>
        <v>18315</v>
      </c>
      <c r="C64" s="3">
        <f>VLOOKUP($A$9:$A$93,dt!$A$2:$AQ$78,3,FALSE)</f>
        <v>10</v>
      </c>
      <c r="D64" s="3">
        <f>VLOOKUP($A$9:$A$93,dt!$A$2:$AQ$78,4,FALSE)</f>
        <v>7360</v>
      </c>
      <c r="E64" s="3">
        <f>VLOOKUP($A$9:$A$93,dt!$A$2:$AQ$78,5,FALSE)</f>
        <v>6</v>
      </c>
      <c r="F64" s="3">
        <f>VLOOKUP($A$9:$A$93,dt!$A$2:$AQ$78,6,FALSE)</f>
        <v>25675</v>
      </c>
      <c r="G64" s="3">
        <f>VLOOKUP($A$9:$A$93,dt!$A$2:$AQ$78,7,FALSE)</f>
        <v>14</v>
      </c>
      <c r="H64" s="3">
        <f>VLOOKUP($A$9:$A$93,dt!$A$2:$AQ$78,8,FALSE)</f>
        <v>17</v>
      </c>
      <c r="I64" s="3">
        <f>VLOOKUP($A$9:$A$93,dt!$A$2:$AQ$78,9,FALSE)</f>
        <v>2</v>
      </c>
      <c r="J64" s="3">
        <f>VLOOKUP($A$9:$A$93,dt!$A$2:$AQ$78,10,FALSE)</f>
        <v>0</v>
      </c>
      <c r="K64" s="3">
        <f>VLOOKUP($A$9:$A$93,dt!$A$2:$AQ$78,11,FALSE)</f>
        <v>0</v>
      </c>
      <c r="L64" s="3">
        <f>VLOOKUP($A$9:$A$93,dt!$A$2:$AQ$78,12,FALSE)</f>
        <v>75</v>
      </c>
      <c r="M64" s="3">
        <f>VLOOKUP($A$9:$A$93,dt!$A$2:$AQ$78,13,FALSE)</f>
        <v>46</v>
      </c>
      <c r="N64" s="3">
        <f>VLOOKUP($A$9:$A$93,dt!$A$2:$AQ$78,14,FALSE)</f>
        <v>229</v>
      </c>
      <c r="O64" s="3">
        <f>VLOOKUP($A$9:$A$93,dt!$A$2:$AQ$78,15,FALSE)</f>
        <v>56</v>
      </c>
      <c r="P64" s="3">
        <f>VLOOKUP($A$9:$A$93,dt!$A$2:$AQ$78,16,FALSE)</f>
        <v>1290</v>
      </c>
      <c r="Q64" s="3">
        <f>VLOOKUP($A$9:$A$93,dt!$A$2:$AQ$78,17,FALSE)</f>
        <v>180</v>
      </c>
      <c r="R64" s="3">
        <f>VLOOKUP($A$9:$A$93,dt!$A$2:$AQ$78,18,FALSE)</f>
        <v>613</v>
      </c>
      <c r="S64" s="3">
        <f>VLOOKUP($A$9:$A$93,dt!$A$2:$AQ$78,19,FALSE)</f>
        <v>75</v>
      </c>
      <c r="T64" s="3">
        <f>VLOOKUP($A$9:$A$93,dt!$A$2:$AQ$78,20,FALSE)</f>
        <v>18</v>
      </c>
      <c r="U64" s="3">
        <f>VLOOKUP($A$9:$A$93,dt!$A$2:$AQ$78,21,FALSE)</f>
        <v>2</v>
      </c>
      <c r="V64" s="3">
        <f>VLOOKUP($A$9:$A$93,dt!$A$2:$AQ$78,22,FALSE)</f>
        <v>0</v>
      </c>
      <c r="W64" s="3">
        <f>VLOOKUP($A$9:$A$93,dt!$A$2:$AQ$78,23,FALSE)</f>
        <v>0</v>
      </c>
      <c r="X64" s="3">
        <f>VLOOKUP($A$9:$A$93,dt!$A$2:$AQ$78,24,FALSE)</f>
        <v>133</v>
      </c>
      <c r="Y64" s="3">
        <f>VLOOKUP($A$9:$A$93,dt!$A$2:$AQ$78,25,FALSE)</f>
        <v>7</v>
      </c>
      <c r="Z64" s="3">
        <f>VLOOKUP($A$9:$A$93,dt!$A$2:$AQ$78,26,FALSE)</f>
        <v>0</v>
      </c>
      <c r="AA64" s="3">
        <f>VLOOKUP($A$9:$A$93,dt!$A$2:$AQ$78,27,FALSE)</f>
        <v>0</v>
      </c>
      <c r="AB64" s="3">
        <f>VLOOKUP($A$9:$A$93,dt!$A$2:$AQ$78,28,FALSE)</f>
        <v>263</v>
      </c>
      <c r="AC64" s="3">
        <f>VLOOKUP($A$9:$A$93,dt!$A$2:$AQ$78,29,FALSE)</f>
        <v>67</v>
      </c>
      <c r="AD64" s="3">
        <f>VLOOKUP($A$9:$A$93,dt!$A$2:$AQ$78,30,FALSE)</f>
        <v>167</v>
      </c>
      <c r="AE64" s="3">
        <f>VLOOKUP($A$9:$A$93,dt!$A$2:$AQ$78,31,FALSE)</f>
        <v>16</v>
      </c>
      <c r="AF64" s="3">
        <f>VLOOKUP($A$9:$A$93,dt!$A$2:$AQ$78,32,FALSE)</f>
        <v>0</v>
      </c>
      <c r="AG64" s="3">
        <f>VLOOKUP($A$9:$A$93,dt!$A$2:$AQ$78,33,FALSE)</f>
        <v>0</v>
      </c>
      <c r="AH64" s="3">
        <f>VLOOKUP($A$9:$A$93,dt!$A$2:$AQ$78,34,FALSE)</f>
        <v>930</v>
      </c>
      <c r="AI64" s="3">
        <f>VLOOKUP($A$9:$A$93,dt!$A$2:$AQ$78,35,FALSE)</f>
        <v>233</v>
      </c>
      <c r="AJ64" s="3">
        <f>VLOOKUP($A$9:$A$93,dt!$A$2:$AQ$78,36,FALSE)</f>
        <v>342</v>
      </c>
      <c r="AK64" s="3">
        <f>VLOOKUP($A$9:$A$93,dt!$A$2:$AQ$78,37,FALSE)</f>
        <v>40</v>
      </c>
      <c r="AL64" s="3">
        <f>VLOOKUP($A$9:$A$93,dt!$A$2:$AQ$78,38,FALSE)</f>
        <v>0</v>
      </c>
      <c r="AM64" s="3">
        <f>VLOOKUP($A$9:$A$93,dt!$A$2:$AQ$78,39,FALSE)</f>
        <v>0</v>
      </c>
      <c r="AN64" s="3">
        <f>VLOOKUP($A$9:$A$93,dt!$A$2:$AQ$78,40,FALSE)</f>
        <v>30860</v>
      </c>
      <c r="AO64" s="3">
        <f>VLOOKUP($A$9:$A$93,dt!$A$2:$AQ$78,41,FALSE)</f>
        <v>10</v>
      </c>
      <c r="AP64" s="3">
        <f>VLOOKUP($A$9:$A$93,dt!$A$2:$AQ$78,42,FALSE)</f>
        <v>4077</v>
      </c>
      <c r="AQ64" s="3">
        <f>VLOOKUP($A$9:$A$93,dt!$A$2:$AQ$78,43,FALSE)</f>
        <v>0</v>
      </c>
      <c r="AR64" s="3">
        <f>VLOOKUP($A$9:$A$93,dt!$A$1:$AU$78,44,FALSE)</f>
        <v>30860</v>
      </c>
      <c r="AS64" s="3">
        <f>VLOOKUP($A$9:$A$93,dt!$A$1:$AU$78,45,FALSE)</f>
        <v>578</v>
      </c>
    </row>
    <row r="65" spans="1:45" ht="20.45" customHeight="1">
      <c r="A65" s="12" t="s">
        <v>88</v>
      </c>
      <c r="B65" s="3">
        <f>VLOOKUP($A$9:$A$93,dt!$A$2:$AQ$78,2,FALSE)</f>
        <v>1003</v>
      </c>
      <c r="C65" s="3">
        <f>VLOOKUP($A$9:$A$93,dt!$A$2:$AQ$78,3,FALSE)</f>
        <v>3</v>
      </c>
      <c r="D65" s="3">
        <f>VLOOKUP($A$9:$A$93,dt!$A$2:$AQ$78,4,FALSE)</f>
        <v>35789</v>
      </c>
      <c r="E65" s="3">
        <f>VLOOKUP($A$9:$A$93,dt!$A$2:$AQ$78,5,FALSE)</f>
        <v>33</v>
      </c>
      <c r="F65" s="3">
        <f>VLOOKUP($A$9:$A$93,dt!$A$2:$AQ$78,6,FALSE)</f>
        <v>36792</v>
      </c>
      <c r="G65" s="3">
        <f>VLOOKUP($A$9:$A$93,dt!$A$2:$AQ$78,7,FALSE)</f>
        <v>35</v>
      </c>
      <c r="H65" s="3">
        <f>VLOOKUP($A$9:$A$93,dt!$A$2:$AQ$78,8,FALSE)</f>
        <v>5</v>
      </c>
      <c r="I65" s="3">
        <f>VLOOKUP($A$9:$A$93,dt!$A$2:$AQ$78,9,FALSE)</f>
        <v>1</v>
      </c>
      <c r="J65" s="3">
        <f>VLOOKUP($A$9:$A$93,dt!$A$2:$AQ$78,10,FALSE)</f>
        <v>0</v>
      </c>
      <c r="K65" s="3">
        <f>VLOOKUP($A$9:$A$93,dt!$A$2:$AQ$78,11,FALSE)</f>
        <v>0</v>
      </c>
      <c r="L65" s="3">
        <f>VLOOKUP($A$9:$A$93,dt!$A$2:$AQ$78,12,FALSE)</f>
        <v>6</v>
      </c>
      <c r="M65" s="3">
        <f>VLOOKUP($A$9:$A$93,dt!$A$2:$AQ$78,13,FALSE)</f>
        <v>1</v>
      </c>
      <c r="N65" s="3">
        <f>VLOOKUP($A$9:$A$93,dt!$A$2:$AQ$78,14,FALSE)</f>
        <v>101</v>
      </c>
      <c r="O65" s="3">
        <f>VLOOKUP($A$9:$A$93,dt!$A$2:$AQ$78,15,FALSE)</f>
        <v>28</v>
      </c>
      <c r="P65" s="3">
        <f>VLOOKUP($A$9:$A$93,dt!$A$2:$AQ$78,16,FALSE)</f>
        <v>2785</v>
      </c>
      <c r="Q65" s="3">
        <f>VLOOKUP($A$9:$A$93,dt!$A$2:$AQ$78,17,FALSE)</f>
        <v>427</v>
      </c>
      <c r="R65" s="3">
        <f>VLOOKUP($A$9:$A$93,dt!$A$2:$AQ$78,18,FALSE)</f>
        <v>1193</v>
      </c>
      <c r="S65" s="3">
        <f>VLOOKUP($A$9:$A$93,dt!$A$2:$AQ$78,19,FALSE)</f>
        <v>90</v>
      </c>
      <c r="T65" s="3">
        <f>VLOOKUP($A$9:$A$93,dt!$A$2:$AQ$78,20,FALSE)</f>
        <v>6</v>
      </c>
      <c r="U65" s="3">
        <f>VLOOKUP($A$9:$A$93,dt!$A$2:$AQ$78,21,FALSE)</f>
        <v>2</v>
      </c>
      <c r="V65" s="3">
        <f>VLOOKUP($A$9:$A$93,dt!$A$2:$AQ$78,22,FALSE)</f>
        <v>0</v>
      </c>
      <c r="W65" s="3">
        <f>VLOOKUP($A$9:$A$93,dt!$A$2:$AQ$78,23,FALSE)</f>
        <v>0</v>
      </c>
      <c r="X65" s="3">
        <f>VLOOKUP($A$9:$A$93,dt!$A$2:$AQ$78,24,FALSE)</f>
        <v>232</v>
      </c>
      <c r="Y65" s="3">
        <f>VLOOKUP($A$9:$A$93,dt!$A$2:$AQ$78,25,FALSE)</f>
        <v>5</v>
      </c>
      <c r="Z65" s="3">
        <f>VLOOKUP($A$9:$A$93,dt!$A$2:$AQ$78,26,FALSE)</f>
        <v>0</v>
      </c>
      <c r="AA65" s="3">
        <f>VLOOKUP($A$9:$A$93,dt!$A$2:$AQ$78,27,FALSE)</f>
        <v>0</v>
      </c>
      <c r="AB65" s="3">
        <f>VLOOKUP($A$9:$A$93,dt!$A$2:$AQ$78,28,FALSE)</f>
        <v>1187</v>
      </c>
      <c r="AC65" s="3">
        <f>VLOOKUP($A$9:$A$93,dt!$A$2:$AQ$78,29,FALSE)</f>
        <v>73</v>
      </c>
      <c r="AD65" s="3">
        <f>VLOOKUP($A$9:$A$93,dt!$A$2:$AQ$78,30,FALSE)</f>
        <v>299</v>
      </c>
      <c r="AE65" s="3">
        <f>VLOOKUP($A$9:$A$93,dt!$A$2:$AQ$78,31,FALSE)</f>
        <v>34</v>
      </c>
      <c r="AF65" s="3">
        <f>VLOOKUP($A$9:$A$93,dt!$A$2:$AQ$78,32,FALSE)</f>
        <v>0</v>
      </c>
      <c r="AG65" s="3">
        <f>VLOOKUP($A$9:$A$93,dt!$A$2:$AQ$78,33,FALSE)</f>
        <v>0</v>
      </c>
      <c r="AH65" s="3">
        <f>VLOOKUP($A$9:$A$93,dt!$A$2:$AQ$78,34,FALSE)</f>
        <v>3988</v>
      </c>
      <c r="AI65" s="3">
        <f>VLOOKUP($A$9:$A$93,dt!$A$2:$AQ$78,35,FALSE)</f>
        <v>246</v>
      </c>
      <c r="AJ65" s="3">
        <f>VLOOKUP($A$9:$A$93,dt!$A$2:$AQ$78,36,FALSE)</f>
        <v>1332</v>
      </c>
      <c r="AK65" s="3">
        <f>VLOOKUP($A$9:$A$93,dt!$A$2:$AQ$78,37,FALSE)</f>
        <v>99</v>
      </c>
      <c r="AL65" s="3">
        <f>VLOOKUP($A$9:$A$93,dt!$A$2:$AQ$78,38,FALSE)</f>
        <v>1155</v>
      </c>
      <c r="AM65" s="3">
        <f>VLOOKUP($A$9:$A$93,dt!$A$2:$AQ$78,39,FALSE)</f>
        <v>6</v>
      </c>
      <c r="AN65" s="3">
        <f>VLOOKUP($A$9:$A$93,dt!$A$2:$AQ$78,40,FALSE)</f>
        <v>220440</v>
      </c>
      <c r="AO65" s="3">
        <f>VLOOKUP($A$9:$A$93,dt!$A$2:$AQ$78,41,FALSE)</f>
        <v>32</v>
      </c>
      <c r="AP65" s="3">
        <f>VLOOKUP($A$9:$A$93,dt!$A$2:$AQ$78,42,FALSE)</f>
        <v>11134</v>
      </c>
      <c r="AQ65" s="3">
        <f>VLOOKUP($A$9:$A$93,dt!$A$2:$AQ$78,43,FALSE)</f>
        <v>1155</v>
      </c>
      <c r="AR65" s="3">
        <f>VLOOKUP($A$9:$A$93,dt!$A$1:$AU$78,44,FALSE)</f>
        <v>220440</v>
      </c>
      <c r="AS65" s="3">
        <f>VLOOKUP($A$9:$A$93,dt!$A$1:$AU$78,45,FALSE)</f>
        <v>938</v>
      </c>
    </row>
    <row r="66" spans="1:45" ht="20.45" customHeight="1">
      <c r="A66" s="12" t="s">
        <v>89</v>
      </c>
      <c r="B66" s="3">
        <f>VLOOKUP($A$9:$A$93,dt!$A$2:$AQ$78,2,FALSE)</f>
        <v>1400</v>
      </c>
      <c r="C66" s="3">
        <f>VLOOKUP($A$9:$A$93,dt!$A$2:$AQ$78,3,FALSE)</f>
        <v>3</v>
      </c>
      <c r="D66" s="3">
        <f>VLOOKUP($A$9:$A$93,dt!$A$2:$AQ$78,4,FALSE)</f>
        <v>17145</v>
      </c>
      <c r="E66" s="3">
        <f>VLOOKUP($A$9:$A$93,dt!$A$2:$AQ$78,5,FALSE)</f>
        <v>6</v>
      </c>
      <c r="F66" s="3">
        <f>VLOOKUP($A$9:$A$93,dt!$A$2:$AQ$78,6,FALSE)</f>
        <v>18545</v>
      </c>
      <c r="G66" s="3">
        <f>VLOOKUP($A$9:$A$93,dt!$A$2:$AQ$78,7,FALSE)</f>
        <v>9</v>
      </c>
      <c r="H66" s="3">
        <f>VLOOKUP($A$9:$A$93,dt!$A$2:$AQ$78,8,FALSE)</f>
        <v>0</v>
      </c>
      <c r="I66" s="3">
        <f>VLOOKUP($A$9:$A$93,dt!$A$2:$AQ$78,9,FALSE)</f>
        <v>0</v>
      </c>
      <c r="J66" s="3">
        <f>VLOOKUP($A$9:$A$93,dt!$A$2:$AQ$78,10,FALSE)</f>
        <v>0</v>
      </c>
      <c r="K66" s="3">
        <f>VLOOKUP($A$9:$A$93,dt!$A$2:$AQ$78,11,FALSE)</f>
        <v>0</v>
      </c>
      <c r="L66" s="3">
        <f>VLOOKUP($A$9:$A$93,dt!$A$2:$AQ$78,12,FALSE)</f>
        <v>0</v>
      </c>
      <c r="M66" s="3">
        <f>VLOOKUP($A$9:$A$93,dt!$A$2:$AQ$78,13,FALSE)</f>
        <v>0</v>
      </c>
      <c r="N66" s="3">
        <f>VLOOKUP($A$9:$A$93,dt!$A$2:$AQ$78,14,FALSE)</f>
        <v>76</v>
      </c>
      <c r="O66" s="3">
        <f>VLOOKUP($A$9:$A$93,dt!$A$2:$AQ$78,15,FALSE)</f>
        <v>19</v>
      </c>
      <c r="P66" s="3">
        <f>VLOOKUP($A$9:$A$93,dt!$A$2:$AQ$78,16,FALSE)</f>
        <v>2186</v>
      </c>
      <c r="Q66" s="3">
        <f>VLOOKUP($A$9:$A$93,dt!$A$2:$AQ$78,17,FALSE)</f>
        <v>326</v>
      </c>
      <c r="R66" s="3">
        <f>VLOOKUP($A$9:$A$93,dt!$A$2:$AQ$78,18,FALSE)</f>
        <v>373</v>
      </c>
      <c r="S66" s="3">
        <f>VLOOKUP($A$9:$A$93,dt!$A$2:$AQ$78,19,FALSE)</f>
        <v>34</v>
      </c>
      <c r="T66" s="3">
        <f>VLOOKUP($A$9:$A$93,dt!$A$2:$AQ$78,20,FALSE)</f>
        <v>0</v>
      </c>
      <c r="U66" s="3">
        <f>VLOOKUP($A$9:$A$93,dt!$A$2:$AQ$78,21,FALSE)</f>
        <v>0</v>
      </c>
      <c r="V66" s="3">
        <f>VLOOKUP($A$9:$A$93,dt!$A$2:$AQ$78,22,FALSE)</f>
        <v>0</v>
      </c>
      <c r="W66" s="3">
        <f>VLOOKUP($A$9:$A$93,dt!$A$2:$AQ$78,23,FALSE)</f>
        <v>0</v>
      </c>
      <c r="X66" s="3">
        <f>VLOOKUP($A$9:$A$93,dt!$A$2:$AQ$78,24,FALSE)</f>
        <v>6</v>
      </c>
      <c r="Y66" s="3">
        <f>VLOOKUP($A$9:$A$93,dt!$A$2:$AQ$78,25,FALSE)</f>
        <v>1</v>
      </c>
      <c r="Z66" s="3">
        <f>VLOOKUP($A$9:$A$93,dt!$A$2:$AQ$78,26,FALSE)</f>
        <v>0</v>
      </c>
      <c r="AA66" s="3">
        <f>VLOOKUP($A$9:$A$93,dt!$A$2:$AQ$78,27,FALSE)</f>
        <v>0</v>
      </c>
      <c r="AB66" s="3">
        <f>VLOOKUP($A$9:$A$93,dt!$A$2:$AQ$78,28,FALSE)</f>
        <v>166</v>
      </c>
      <c r="AC66" s="3">
        <f>VLOOKUP($A$9:$A$93,dt!$A$2:$AQ$78,29,FALSE)</f>
        <v>22</v>
      </c>
      <c r="AD66" s="3">
        <f>VLOOKUP($A$9:$A$93,dt!$A$2:$AQ$78,30,FALSE)</f>
        <v>28</v>
      </c>
      <c r="AE66" s="3">
        <f>VLOOKUP($A$9:$A$93,dt!$A$2:$AQ$78,31,FALSE)</f>
        <v>6</v>
      </c>
      <c r="AF66" s="3">
        <f>VLOOKUP($A$9:$A$93,dt!$A$2:$AQ$78,32,FALSE)</f>
        <v>0</v>
      </c>
      <c r="AG66" s="3">
        <f>VLOOKUP($A$9:$A$93,dt!$A$2:$AQ$78,33,FALSE)</f>
        <v>0</v>
      </c>
      <c r="AH66" s="3">
        <f>VLOOKUP($A$9:$A$93,dt!$A$2:$AQ$78,34,FALSE)</f>
        <v>1614</v>
      </c>
      <c r="AI66" s="3">
        <f>VLOOKUP($A$9:$A$93,dt!$A$2:$AQ$78,35,FALSE)</f>
        <v>194</v>
      </c>
      <c r="AJ66" s="3">
        <f>VLOOKUP($A$9:$A$93,dt!$A$2:$AQ$78,36,FALSE)</f>
        <v>674</v>
      </c>
      <c r="AK66" s="3">
        <f>VLOOKUP($A$9:$A$93,dt!$A$2:$AQ$78,37,FALSE)</f>
        <v>152</v>
      </c>
      <c r="AL66" s="3">
        <f>VLOOKUP($A$9:$A$93,dt!$A$2:$AQ$78,38,FALSE)</f>
        <v>200</v>
      </c>
      <c r="AM66" s="3">
        <f>VLOOKUP($A$9:$A$93,dt!$A$2:$AQ$78,39,FALSE)</f>
        <v>1</v>
      </c>
      <c r="AN66" s="3">
        <f>VLOOKUP($A$9:$A$93,dt!$A$2:$AQ$78,40,FALSE)</f>
        <v>201959</v>
      </c>
      <c r="AO66" s="3">
        <f>VLOOKUP($A$9:$A$93,dt!$A$2:$AQ$78,41,FALSE)</f>
        <v>13</v>
      </c>
      <c r="AP66" s="3">
        <f>VLOOKUP($A$9:$A$93,dt!$A$2:$AQ$78,42,FALSE)</f>
        <v>5123</v>
      </c>
      <c r="AQ66" s="3">
        <f>VLOOKUP($A$9:$A$93,dt!$A$2:$AQ$78,43,FALSE)</f>
        <v>200</v>
      </c>
      <c r="AR66" s="3">
        <f>VLOOKUP($A$9:$A$93,dt!$A$1:$AU$78,44,FALSE)</f>
        <v>201959</v>
      </c>
      <c r="AS66" s="3">
        <f>VLOOKUP($A$9:$A$93,dt!$A$1:$AU$78,45,FALSE)</f>
        <v>727</v>
      </c>
    </row>
    <row r="67" spans="1:45" ht="20.45" customHeight="1">
      <c r="A67" s="12" t="s">
        <v>90</v>
      </c>
      <c r="B67" s="3">
        <f>VLOOKUP($A$9:$A$93,dt!$A$2:$AQ$78,2,FALSE)</f>
        <v>3365</v>
      </c>
      <c r="C67" s="3">
        <f>VLOOKUP($A$9:$A$93,dt!$A$2:$AQ$78,3,FALSE)</f>
        <v>9</v>
      </c>
      <c r="D67" s="3">
        <f>VLOOKUP($A$9:$A$93,dt!$A$2:$AQ$78,4,FALSE)</f>
        <v>27924</v>
      </c>
      <c r="E67" s="3">
        <f>VLOOKUP($A$9:$A$93,dt!$A$2:$AQ$78,5,FALSE)</f>
        <v>31</v>
      </c>
      <c r="F67" s="3">
        <f>VLOOKUP($A$9:$A$93,dt!$A$2:$AQ$78,6,FALSE)</f>
        <v>31289</v>
      </c>
      <c r="G67" s="3">
        <f>VLOOKUP($A$9:$A$93,dt!$A$2:$AQ$78,7,FALSE)</f>
        <v>37</v>
      </c>
      <c r="H67" s="3">
        <f>VLOOKUP($A$9:$A$93,dt!$A$2:$AQ$78,8,FALSE)</f>
        <v>0</v>
      </c>
      <c r="I67" s="3">
        <f>VLOOKUP($A$9:$A$93,dt!$A$2:$AQ$78,9,FALSE)</f>
        <v>0</v>
      </c>
      <c r="J67" s="3">
        <f>VLOOKUP($A$9:$A$93,dt!$A$2:$AQ$78,10,FALSE)</f>
        <v>0</v>
      </c>
      <c r="K67" s="3">
        <f>VLOOKUP($A$9:$A$93,dt!$A$2:$AQ$78,11,FALSE)</f>
        <v>0</v>
      </c>
      <c r="L67" s="3">
        <f>VLOOKUP($A$9:$A$93,dt!$A$2:$AQ$78,12,FALSE)</f>
        <v>0</v>
      </c>
      <c r="M67" s="3">
        <f>VLOOKUP($A$9:$A$93,dt!$A$2:$AQ$78,13,FALSE)</f>
        <v>0</v>
      </c>
      <c r="N67" s="3">
        <f>VLOOKUP($A$9:$A$93,dt!$A$2:$AQ$78,14,FALSE)</f>
        <v>334</v>
      </c>
      <c r="O67" s="3">
        <f>VLOOKUP($A$9:$A$93,dt!$A$2:$AQ$78,15,FALSE)</f>
        <v>31</v>
      </c>
      <c r="P67" s="3">
        <f>VLOOKUP($A$9:$A$93,dt!$A$2:$AQ$78,16,FALSE)</f>
        <v>2891</v>
      </c>
      <c r="Q67" s="3">
        <f>VLOOKUP($A$9:$A$93,dt!$A$2:$AQ$78,17,FALSE)</f>
        <v>390</v>
      </c>
      <c r="R67" s="3">
        <f>VLOOKUP($A$9:$A$93,dt!$A$2:$AQ$78,18,FALSE)</f>
        <v>6107</v>
      </c>
      <c r="S67" s="3">
        <f>VLOOKUP($A$9:$A$93,dt!$A$2:$AQ$78,19,FALSE)</f>
        <v>211</v>
      </c>
      <c r="T67" s="3">
        <f>VLOOKUP($A$9:$A$93,dt!$A$2:$AQ$78,20,FALSE)</f>
        <v>0</v>
      </c>
      <c r="U67" s="3">
        <f>VLOOKUP($A$9:$A$93,dt!$A$2:$AQ$78,21,FALSE)</f>
        <v>0</v>
      </c>
      <c r="V67" s="3">
        <f>VLOOKUP($A$9:$A$93,dt!$A$2:$AQ$78,22,FALSE)</f>
        <v>2</v>
      </c>
      <c r="W67" s="3">
        <f>VLOOKUP($A$9:$A$93,dt!$A$2:$AQ$78,23,FALSE)</f>
        <v>1</v>
      </c>
      <c r="X67" s="3">
        <f>VLOOKUP($A$9:$A$93,dt!$A$2:$AQ$78,24,FALSE)</f>
        <v>101</v>
      </c>
      <c r="Y67" s="3">
        <f>VLOOKUP($A$9:$A$93,dt!$A$2:$AQ$78,25,FALSE)</f>
        <v>8</v>
      </c>
      <c r="Z67" s="3">
        <f>VLOOKUP($A$9:$A$93,dt!$A$2:$AQ$78,26,FALSE)</f>
        <v>0</v>
      </c>
      <c r="AA67" s="3">
        <f>VLOOKUP($A$9:$A$93,dt!$A$2:$AQ$78,27,FALSE)</f>
        <v>0</v>
      </c>
      <c r="AB67" s="3">
        <f>VLOOKUP($A$9:$A$93,dt!$A$2:$AQ$78,28,FALSE)</f>
        <v>655</v>
      </c>
      <c r="AC67" s="3">
        <f>VLOOKUP($A$9:$A$93,dt!$A$2:$AQ$78,29,FALSE)</f>
        <v>79</v>
      </c>
      <c r="AD67" s="3">
        <f>VLOOKUP($A$9:$A$93,dt!$A$2:$AQ$78,30,FALSE)</f>
        <v>718</v>
      </c>
      <c r="AE67" s="3">
        <f>VLOOKUP($A$9:$A$93,dt!$A$2:$AQ$78,31,FALSE)</f>
        <v>42</v>
      </c>
      <c r="AF67" s="3">
        <f>VLOOKUP($A$9:$A$93,dt!$A$2:$AQ$78,32,FALSE)</f>
        <v>0</v>
      </c>
      <c r="AG67" s="3">
        <f>VLOOKUP($A$9:$A$93,dt!$A$2:$AQ$78,33,FALSE)</f>
        <v>0</v>
      </c>
      <c r="AH67" s="3">
        <f>VLOOKUP($A$9:$A$93,dt!$A$2:$AQ$78,34,FALSE)</f>
        <v>2057</v>
      </c>
      <c r="AI67" s="3">
        <f>VLOOKUP($A$9:$A$93,dt!$A$2:$AQ$78,35,FALSE)</f>
        <v>218</v>
      </c>
      <c r="AJ67" s="3">
        <f>VLOOKUP($A$9:$A$93,dt!$A$2:$AQ$78,36,FALSE)</f>
        <v>1791</v>
      </c>
      <c r="AK67" s="3">
        <f>VLOOKUP($A$9:$A$93,dt!$A$2:$AQ$78,37,FALSE)</f>
        <v>115</v>
      </c>
      <c r="AL67" s="3">
        <f>VLOOKUP($A$9:$A$93,dt!$A$2:$AQ$78,38,FALSE)</f>
        <v>430</v>
      </c>
      <c r="AM67" s="3">
        <f>VLOOKUP($A$9:$A$93,dt!$A$2:$AQ$78,39,FALSE)</f>
        <v>2</v>
      </c>
      <c r="AN67" s="3">
        <f>VLOOKUP($A$9:$A$93,dt!$A$2:$AQ$78,40,FALSE)</f>
        <v>8498</v>
      </c>
      <c r="AO67" s="3">
        <f>VLOOKUP($A$9:$A$93,dt!$A$2:$AQ$78,41,FALSE)</f>
        <v>23</v>
      </c>
      <c r="AP67" s="3">
        <f>VLOOKUP($A$9:$A$93,dt!$A$2:$AQ$78,42,FALSE)</f>
        <v>14656</v>
      </c>
      <c r="AQ67" s="3">
        <f>VLOOKUP($A$9:$A$93,dt!$A$2:$AQ$78,43,FALSE)</f>
        <v>430</v>
      </c>
      <c r="AR67" s="3">
        <f>VLOOKUP($A$9:$A$93,dt!$A$1:$AU$78,44,FALSE)</f>
        <v>8498</v>
      </c>
      <c r="AS67" s="3">
        <f>VLOOKUP($A$9:$A$93,dt!$A$1:$AU$78,45,FALSE)</f>
        <v>955</v>
      </c>
    </row>
    <row r="68" spans="1:45" ht="20.45" customHeight="1">
      <c r="A68" s="12" t="s">
        <v>91</v>
      </c>
      <c r="B68" s="3">
        <f>VLOOKUP($A$9:$A$93,dt!$A$2:$AQ$78,2,FALSE)</f>
        <v>2156</v>
      </c>
      <c r="C68" s="3">
        <f>VLOOKUP($A$9:$A$93,dt!$A$2:$AQ$78,3,FALSE)</f>
        <v>7</v>
      </c>
      <c r="D68" s="3">
        <f>VLOOKUP($A$9:$A$93,dt!$A$2:$AQ$78,4,FALSE)</f>
        <v>7992</v>
      </c>
      <c r="E68" s="3">
        <f>VLOOKUP($A$9:$A$93,dt!$A$2:$AQ$78,5,FALSE)</f>
        <v>20</v>
      </c>
      <c r="F68" s="3">
        <f>VLOOKUP($A$9:$A$93,dt!$A$2:$AQ$78,6,FALSE)</f>
        <v>10148</v>
      </c>
      <c r="G68" s="3">
        <f>VLOOKUP($A$9:$A$93,dt!$A$2:$AQ$78,7,FALSE)</f>
        <v>25</v>
      </c>
      <c r="H68" s="3">
        <f>VLOOKUP($A$9:$A$93,dt!$A$2:$AQ$78,8,FALSE)</f>
        <v>0</v>
      </c>
      <c r="I68" s="3">
        <f>VLOOKUP($A$9:$A$93,dt!$A$2:$AQ$78,9,FALSE)</f>
        <v>0</v>
      </c>
      <c r="J68" s="3">
        <f>VLOOKUP($A$9:$A$93,dt!$A$2:$AQ$78,10,FALSE)</f>
        <v>0</v>
      </c>
      <c r="K68" s="3">
        <f>VLOOKUP($A$9:$A$93,dt!$A$2:$AQ$78,11,FALSE)</f>
        <v>0</v>
      </c>
      <c r="L68" s="3">
        <f>VLOOKUP($A$9:$A$93,dt!$A$2:$AQ$78,12,FALSE)</f>
        <v>2</v>
      </c>
      <c r="M68" s="3">
        <f>VLOOKUP($A$9:$A$93,dt!$A$2:$AQ$78,13,FALSE)</f>
        <v>2</v>
      </c>
      <c r="N68" s="3">
        <f>VLOOKUP($A$9:$A$93,dt!$A$2:$AQ$78,14,FALSE)</f>
        <v>63</v>
      </c>
      <c r="O68" s="3">
        <f>VLOOKUP($A$9:$A$93,dt!$A$2:$AQ$78,15,FALSE)</f>
        <v>11</v>
      </c>
      <c r="P68" s="3">
        <f>VLOOKUP($A$9:$A$93,dt!$A$2:$AQ$78,16,FALSE)</f>
        <v>2814</v>
      </c>
      <c r="Q68" s="3">
        <f>VLOOKUP($A$9:$A$93,dt!$A$2:$AQ$78,17,FALSE)</f>
        <v>163</v>
      </c>
      <c r="R68" s="3">
        <f>VLOOKUP($A$9:$A$93,dt!$A$2:$AQ$78,18,FALSE)</f>
        <v>727</v>
      </c>
      <c r="S68" s="3">
        <f>VLOOKUP($A$9:$A$93,dt!$A$2:$AQ$78,19,FALSE)</f>
        <v>37</v>
      </c>
      <c r="T68" s="3">
        <f>VLOOKUP($A$9:$A$93,dt!$A$2:$AQ$78,20,FALSE)</f>
        <v>0</v>
      </c>
      <c r="U68" s="3">
        <f>VLOOKUP($A$9:$A$93,dt!$A$2:$AQ$78,21,FALSE)</f>
        <v>0</v>
      </c>
      <c r="V68" s="3">
        <f>VLOOKUP($A$9:$A$93,dt!$A$2:$AQ$78,22,FALSE)</f>
        <v>2</v>
      </c>
      <c r="W68" s="3">
        <f>VLOOKUP($A$9:$A$93,dt!$A$2:$AQ$78,23,FALSE)</f>
        <v>1</v>
      </c>
      <c r="X68" s="3">
        <f>VLOOKUP($A$9:$A$93,dt!$A$2:$AQ$78,24,FALSE)</f>
        <v>56</v>
      </c>
      <c r="Y68" s="3">
        <f>VLOOKUP($A$9:$A$93,dt!$A$2:$AQ$78,25,FALSE)</f>
        <v>2</v>
      </c>
      <c r="Z68" s="3">
        <f>VLOOKUP($A$9:$A$93,dt!$A$2:$AQ$78,26,FALSE)</f>
        <v>0</v>
      </c>
      <c r="AA68" s="3">
        <f>VLOOKUP($A$9:$A$93,dt!$A$2:$AQ$78,27,FALSE)</f>
        <v>0</v>
      </c>
      <c r="AB68" s="3">
        <f>VLOOKUP($A$9:$A$93,dt!$A$2:$AQ$78,28,FALSE)</f>
        <v>132</v>
      </c>
      <c r="AC68" s="3">
        <f>VLOOKUP($A$9:$A$93,dt!$A$2:$AQ$78,29,FALSE)</f>
        <v>21</v>
      </c>
      <c r="AD68" s="3">
        <f>VLOOKUP($A$9:$A$93,dt!$A$2:$AQ$78,30,FALSE)</f>
        <v>55</v>
      </c>
      <c r="AE68" s="3">
        <f>VLOOKUP($A$9:$A$93,dt!$A$2:$AQ$78,31,FALSE)</f>
        <v>9</v>
      </c>
      <c r="AF68" s="3">
        <f>VLOOKUP($A$9:$A$93,dt!$A$2:$AQ$78,32,FALSE)</f>
        <v>9</v>
      </c>
      <c r="AG68" s="3">
        <f>VLOOKUP($A$9:$A$93,dt!$A$2:$AQ$78,33,FALSE)</f>
        <v>1</v>
      </c>
      <c r="AH68" s="3">
        <f>VLOOKUP($A$9:$A$93,dt!$A$2:$AQ$78,34,FALSE)</f>
        <v>1922</v>
      </c>
      <c r="AI68" s="3">
        <f>VLOOKUP($A$9:$A$93,dt!$A$2:$AQ$78,35,FALSE)</f>
        <v>220</v>
      </c>
      <c r="AJ68" s="3">
        <f>VLOOKUP($A$9:$A$93,dt!$A$2:$AQ$78,36,FALSE)</f>
        <v>845</v>
      </c>
      <c r="AK68" s="3">
        <f>VLOOKUP($A$9:$A$93,dt!$A$2:$AQ$78,37,FALSE)</f>
        <v>53</v>
      </c>
      <c r="AL68" s="3">
        <f>VLOOKUP($A$9:$A$93,dt!$A$2:$AQ$78,38,FALSE)</f>
        <v>50</v>
      </c>
      <c r="AM68" s="3">
        <f>VLOOKUP($A$9:$A$93,dt!$A$2:$AQ$78,39,FALSE)</f>
        <v>1</v>
      </c>
      <c r="AN68" s="3">
        <f>VLOOKUP($A$9:$A$93,dt!$A$2:$AQ$78,40,FALSE)</f>
        <v>19053</v>
      </c>
      <c r="AO68" s="3">
        <f>VLOOKUP($A$9:$A$93,dt!$A$2:$AQ$78,41,FALSE)</f>
        <v>37</v>
      </c>
      <c r="AP68" s="3">
        <f>VLOOKUP($A$9:$A$93,dt!$A$2:$AQ$78,42,FALSE)</f>
        <v>6627</v>
      </c>
      <c r="AQ68" s="3">
        <f>VLOOKUP($A$9:$A$93,dt!$A$2:$AQ$78,43,FALSE)</f>
        <v>50</v>
      </c>
      <c r="AR68" s="3">
        <f>VLOOKUP($A$9:$A$93,dt!$A$1:$AU$78,44,FALSE)</f>
        <v>19053</v>
      </c>
      <c r="AS68" s="3">
        <f>VLOOKUP($A$9:$A$93,dt!$A$1:$AU$78,45,FALSE)</f>
        <v>511</v>
      </c>
    </row>
    <row r="69" spans="1:45" ht="20.45" customHeight="1">
      <c r="A69" s="11" t="s">
        <v>30</v>
      </c>
      <c r="B69" s="13">
        <f t="shared" ref="B69:G69" si="25">SUM(B70:B77)</f>
        <v>100593</v>
      </c>
      <c r="C69" s="13">
        <f t="shared" si="25"/>
        <v>20</v>
      </c>
      <c r="D69" s="13">
        <f t="shared" si="25"/>
        <v>2323401</v>
      </c>
      <c r="E69" s="13">
        <f t="shared" si="25"/>
        <v>90</v>
      </c>
      <c r="F69" s="13">
        <f t="shared" si="25"/>
        <v>2423994</v>
      </c>
      <c r="G69" s="13">
        <f t="shared" si="25"/>
        <v>106</v>
      </c>
      <c r="H69" s="13">
        <f t="shared" ref="H69:AP69" si="26">SUM(H70:H77)</f>
        <v>19</v>
      </c>
      <c r="I69" s="13">
        <f t="shared" si="26"/>
        <v>7</v>
      </c>
      <c r="J69" s="13">
        <f t="shared" si="26"/>
        <v>4</v>
      </c>
      <c r="K69" s="13">
        <f t="shared" si="26"/>
        <v>3</v>
      </c>
      <c r="L69" s="13">
        <f t="shared" si="26"/>
        <v>170</v>
      </c>
      <c r="M69" s="13">
        <f t="shared" si="26"/>
        <v>13</v>
      </c>
      <c r="N69" s="13">
        <f t="shared" si="26"/>
        <v>2132</v>
      </c>
      <c r="O69" s="13">
        <f t="shared" si="26"/>
        <v>519</v>
      </c>
      <c r="P69" s="13">
        <f t="shared" si="26"/>
        <v>19191</v>
      </c>
      <c r="Q69" s="13">
        <f t="shared" si="26"/>
        <v>1062</v>
      </c>
      <c r="R69" s="13">
        <f t="shared" si="26"/>
        <v>4899</v>
      </c>
      <c r="S69" s="13">
        <f t="shared" si="26"/>
        <v>165</v>
      </c>
      <c r="T69" s="13">
        <f t="shared" si="26"/>
        <v>129</v>
      </c>
      <c r="U69" s="13">
        <f t="shared" si="26"/>
        <v>9</v>
      </c>
      <c r="V69" s="13">
        <f t="shared" si="26"/>
        <v>11</v>
      </c>
      <c r="W69" s="13">
        <f t="shared" si="26"/>
        <v>3</v>
      </c>
      <c r="X69" s="13">
        <f t="shared" si="26"/>
        <v>1540</v>
      </c>
      <c r="Y69" s="13">
        <f t="shared" si="26"/>
        <v>38</v>
      </c>
      <c r="Z69" s="13">
        <f t="shared" si="26"/>
        <v>10</v>
      </c>
      <c r="AA69" s="13">
        <f t="shared" si="26"/>
        <v>1</v>
      </c>
      <c r="AB69" s="13">
        <f t="shared" si="26"/>
        <v>1203</v>
      </c>
      <c r="AC69" s="13">
        <f t="shared" si="26"/>
        <v>123</v>
      </c>
      <c r="AD69" s="13">
        <f t="shared" ref="AD69:AG69" si="27">SUM(AD70:AD77)</f>
        <v>12332</v>
      </c>
      <c r="AE69" s="13">
        <f t="shared" si="27"/>
        <v>198</v>
      </c>
      <c r="AF69" s="13">
        <f t="shared" si="27"/>
        <v>13</v>
      </c>
      <c r="AG69" s="13">
        <f t="shared" si="27"/>
        <v>1</v>
      </c>
      <c r="AH69" s="13">
        <f t="shared" si="26"/>
        <v>27694</v>
      </c>
      <c r="AI69" s="13">
        <f t="shared" si="26"/>
        <v>1631</v>
      </c>
      <c r="AJ69" s="13">
        <f t="shared" si="26"/>
        <v>7970</v>
      </c>
      <c r="AK69" s="13">
        <f t="shared" si="26"/>
        <v>742</v>
      </c>
      <c r="AL69" s="13">
        <f t="shared" si="26"/>
        <v>1150</v>
      </c>
      <c r="AM69" s="13">
        <f t="shared" si="26"/>
        <v>22</v>
      </c>
      <c r="AN69" s="13">
        <f t="shared" si="26"/>
        <v>14658</v>
      </c>
      <c r="AO69" s="13">
        <f t="shared" si="26"/>
        <v>62</v>
      </c>
      <c r="AP69" s="13">
        <f t="shared" si="26"/>
        <v>77317</v>
      </c>
      <c r="AQ69" s="13">
        <f>SUM(AQ70:AQ77)</f>
        <v>1150</v>
      </c>
      <c r="AR69" s="13">
        <f>SUM(AR70:AR77)</f>
        <v>14658</v>
      </c>
      <c r="AS69" s="13">
        <f>SUM(AS70:AS77)</f>
        <v>4164</v>
      </c>
    </row>
    <row r="70" spans="1:45" ht="20.45" customHeight="1">
      <c r="A70" s="12" t="s">
        <v>92</v>
      </c>
      <c r="B70" s="3">
        <f>VLOOKUP($A$9:$A$93,dt!$A$2:$AQ$78,2,FALSE)</f>
        <v>1200</v>
      </c>
      <c r="C70" s="3">
        <f>VLOOKUP($A$9:$A$93,dt!$A$2:$AQ$78,3,FALSE)</f>
        <v>2</v>
      </c>
      <c r="D70" s="3">
        <f>VLOOKUP($A$9:$A$93,dt!$A$2:$AQ$78,4,FALSE)</f>
        <v>267355</v>
      </c>
      <c r="E70" s="3">
        <f>VLOOKUP($A$9:$A$93,dt!$A$2:$AQ$78,5,FALSE)</f>
        <v>13</v>
      </c>
      <c r="F70" s="3">
        <f>VLOOKUP($A$9:$A$93,dt!$A$2:$AQ$78,6,FALSE)</f>
        <v>268555</v>
      </c>
      <c r="G70" s="3">
        <f>VLOOKUP($A$9:$A$93,dt!$A$2:$AQ$78,7,FALSE)</f>
        <v>13</v>
      </c>
      <c r="H70" s="3">
        <f>VLOOKUP($A$9:$A$93,dt!$A$2:$AQ$78,8,FALSE)</f>
        <v>2</v>
      </c>
      <c r="I70" s="3">
        <f>VLOOKUP($A$9:$A$93,dt!$A$2:$AQ$78,9,FALSE)</f>
        <v>1</v>
      </c>
      <c r="J70" s="3">
        <f>VLOOKUP($A$9:$A$93,dt!$A$2:$AQ$78,10,FALSE)</f>
        <v>0</v>
      </c>
      <c r="K70" s="3">
        <f>VLOOKUP($A$9:$A$93,dt!$A$2:$AQ$78,11,FALSE)</f>
        <v>0</v>
      </c>
      <c r="L70" s="3">
        <f>VLOOKUP($A$9:$A$93,dt!$A$2:$AQ$78,12,FALSE)</f>
        <v>17</v>
      </c>
      <c r="M70" s="3">
        <f>VLOOKUP($A$9:$A$93,dt!$A$2:$AQ$78,13,FALSE)</f>
        <v>1</v>
      </c>
      <c r="N70" s="3">
        <f>VLOOKUP($A$9:$A$93,dt!$A$2:$AQ$78,14,FALSE)</f>
        <v>467</v>
      </c>
      <c r="O70" s="3">
        <f>VLOOKUP($A$9:$A$93,dt!$A$2:$AQ$78,15,FALSE)</f>
        <v>92</v>
      </c>
      <c r="P70" s="3">
        <f>VLOOKUP($A$9:$A$93,dt!$A$2:$AQ$78,16,FALSE)</f>
        <v>707</v>
      </c>
      <c r="Q70" s="3">
        <f>VLOOKUP($A$9:$A$93,dt!$A$2:$AQ$78,17,FALSE)</f>
        <v>106</v>
      </c>
      <c r="R70" s="3">
        <f>VLOOKUP($A$9:$A$93,dt!$A$2:$AQ$78,18,FALSE)</f>
        <v>2355</v>
      </c>
      <c r="S70" s="3">
        <f>VLOOKUP($A$9:$A$93,dt!$A$2:$AQ$78,19,FALSE)</f>
        <v>30</v>
      </c>
      <c r="T70" s="3">
        <f>VLOOKUP($A$9:$A$93,dt!$A$2:$AQ$78,20,FALSE)</f>
        <v>8</v>
      </c>
      <c r="U70" s="3">
        <f>VLOOKUP($A$9:$A$93,dt!$A$2:$AQ$78,21,FALSE)</f>
        <v>2</v>
      </c>
      <c r="V70" s="3">
        <f>VLOOKUP($A$9:$A$93,dt!$A$2:$AQ$78,22,FALSE)</f>
        <v>0</v>
      </c>
      <c r="W70" s="3">
        <f>VLOOKUP($A$9:$A$93,dt!$A$2:$AQ$78,23,FALSE)</f>
        <v>0</v>
      </c>
      <c r="X70" s="3">
        <f>VLOOKUP($A$9:$A$93,dt!$A$2:$AQ$78,24,FALSE)</f>
        <v>168</v>
      </c>
      <c r="Y70" s="3">
        <f>VLOOKUP($A$9:$A$93,dt!$A$2:$AQ$78,25,FALSE)</f>
        <v>8</v>
      </c>
      <c r="Z70" s="3">
        <f>VLOOKUP($A$9:$A$93,dt!$A$2:$AQ$78,26,FALSE)</f>
        <v>0</v>
      </c>
      <c r="AA70" s="3">
        <f>VLOOKUP($A$9:$A$93,dt!$A$2:$AQ$78,27,FALSE)</f>
        <v>0</v>
      </c>
      <c r="AB70" s="3">
        <f>VLOOKUP($A$9:$A$93,dt!$A$2:$AQ$78,28,FALSE)</f>
        <v>86</v>
      </c>
      <c r="AC70" s="3">
        <f>VLOOKUP($A$9:$A$93,dt!$A$2:$AQ$78,29,FALSE)</f>
        <v>9</v>
      </c>
      <c r="AD70" s="3">
        <f>VLOOKUP($A$9:$A$93,dt!$A$2:$AQ$78,30,FALSE)</f>
        <v>141</v>
      </c>
      <c r="AE70" s="3">
        <f>VLOOKUP($A$9:$A$93,dt!$A$2:$AQ$78,31,FALSE)</f>
        <v>14</v>
      </c>
      <c r="AF70" s="3">
        <f>VLOOKUP($A$9:$A$93,dt!$A$2:$AQ$78,32,FALSE)</f>
        <v>0</v>
      </c>
      <c r="AG70" s="3">
        <f>VLOOKUP($A$9:$A$93,dt!$A$2:$AQ$78,33,FALSE)</f>
        <v>0</v>
      </c>
      <c r="AH70" s="3">
        <f>VLOOKUP($A$9:$A$93,dt!$A$2:$AQ$78,34,FALSE)</f>
        <v>2210</v>
      </c>
      <c r="AI70" s="3">
        <f>VLOOKUP($A$9:$A$93,dt!$A$2:$AQ$78,35,FALSE)</f>
        <v>99</v>
      </c>
      <c r="AJ70" s="3">
        <f>VLOOKUP($A$9:$A$93,dt!$A$2:$AQ$78,36,FALSE)</f>
        <v>568</v>
      </c>
      <c r="AK70" s="3">
        <f>VLOOKUP($A$9:$A$93,dt!$A$2:$AQ$78,37,FALSE)</f>
        <v>118</v>
      </c>
      <c r="AL70" s="3">
        <f>VLOOKUP($A$9:$A$93,dt!$A$2:$AQ$78,38,FALSE)</f>
        <v>0</v>
      </c>
      <c r="AM70" s="3">
        <f>VLOOKUP($A$9:$A$93,dt!$A$2:$AQ$78,39,FALSE)</f>
        <v>0</v>
      </c>
      <c r="AN70" s="3">
        <f>VLOOKUP($A$9:$A$93,dt!$A$2:$AQ$78,40,FALSE)</f>
        <v>1735</v>
      </c>
      <c r="AO70" s="3">
        <f>VLOOKUP($A$9:$A$93,dt!$A$2:$AQ$78,41,FALSE)</f>
        <v>8</v>
      </c>
      <c r="AP70" s="3">
        <f>VLOOKUP($A$9:$A$93,dt!$A$2:$AQ$78,42,FALSE)</f>
        <v>6729</v>
      </c>
      <c r="AQ70" s="3">
        <f>VLOOKUP($A$9:$A$93,dt!$A$2:$AQ$78,43,FALSE)</f>
        <v>0</v>
      </c>
      <c r="AR70" s="3">
        <f>VLOOKUP($A$9:$A$93,dt!$A$1:$AU$78,44,FALSE)</f>
        <v>1735</v>
      </c>
      <c r="AS70" s="3">
        <f>VLOOKUP($A$9:$A$93,dt!$A$1:$AU$78,45,FALSE)</f>
        <v>430</v>
      </c>
    </row>
    <row r="71" spans="1:45" ht="20.45" customHeight="1">
      <c r="A71" s="12" t="s">
        <v>93</v>
      </c>
      <c r="B71" s="3">
        <f>VLOOKUP($A$9:$A$93,dt!$A$2:$AQ$78,2,FALSE)</f>
        <v>138</v>
      </c>
      <c r="C71" s="3">
        <f>VLOOKUP($A$9:$A$93,dt!$A$2:$AQ$78,3,FALSE)</f>
        <v>5</v>
      </c>
      <c r="D71" s="3">
        <f>VLOOKUP($A$9:$A$93,dt!$A$2:$AQ$78,4,FALSE)</f>
        <v>98258</v>
      </c>
      <c r="E71" s="3">
        <f>VLOOKUP($A$9:$A$93,dt!$A$2:$AQ$78,5,FALSE)</f>
        <v>10</v>
      </c>
      <c r="F71" s="3">
        <f>VLOOKUP($A$9:$A$93,dt!$A$2:$AQ$78,6,FALSE)</f>
        <v>98396</v>
      </c>
      <c r="G71" s="3">
        <f>VLOOKUP($A$9:$A$93,dt!$A$2:$AQ$78,7,FALSE)</f>
        <v>15</v>
      </c>
      <c r="H71" s="3">
        <f>VLOOKUP($A$9:$A$93,dt!$A$2:$AQ$78,8,FALSE)</f>
        <v>4</v>
      </c>
      <c r="I71" s="3">
        <f>VLOOKUP($A$9:$A$93,dt!$A$2:$AQ$78,9,FALSE)</f>
        <v>2</v>
      </c>
      <c r="J71" s="3">
        <f>VLOOKUP($A$9:$A$93,dt!$A$2:$AQ$78,10,FALSE)</f>
        <v>0</v>
      </c>
      <c r="K71" s="3">
        <f>VLOOKUP($A$9:$A$93,dt!$A$2:$AQ$78,11,FALSE)</f>
        <v>0</v>
      </c>
      <c r="L71" s="3">
        <f>VLOOKUP($A$9:$A$93,dt!$A$2:$AQ$78,12,FALSE)</f>
        <v>151</v>
      </c>
      <c r="M71" s="3">
        <f>VLOOKUP($A$9:$A$93,dt!$A$2:$AQ$78,13,FALSE)</f>
        <v>11</v>
      </c>
      <c r="N71" s="3">
        <f>VLOOKUP($A$9:$A$93,dt!$A$2:$AQ$78,14,FALSE)</f>
        <v>417</v>
      </c>
      <c r="O71" s="3">
        <f>VLOOKUP($A$9:$A$93,dt!$A$2:$AQ$78,15,FALSE)</f>
        <v>103</v>
      </c>
      <c r="P71" s="3">
        <f>VLOOKUP($A$9:$A$93,dt!$A$2:$AQ$78,16,FALSE)</f>
        <v>1321</v>
      </c>
      <c r="Q71" s="3">
        <f>VLOOKUP($A$9:$A$93,dt!$A$2:$AQ$78,17,FALSE)</f>
        <v>238</v>
      </c>
      <c r="R71" s="3">
        <f>VLOOKUP($A$9:$A$93,dt!$A$2:$AQ$78,18,FALSE)</f>
        <v>777</v>
      </c>
      <c r="S71" s="3">
        <f>VLOOKUP($A$9:$A$93,dt!$A$2:$AQ$78,19,FALSE)</f>
        <v>45</v>
      </c>
      <c r="T71" s="3">
        <f>VLOOKUP($A$9:$A$93,dt!$A$2:$AQ$78,20,FALSE)</f>
        <v>109</v>
      </c>
      <c r="U71" s="3">
        <f>VLOOKUP($A$9:$A$93,dt!$A$2:$AQ$78,21,FALSE)</f>
        <v>3</v>
      </c>
      <c r="V71" s="3">
        <f>VLOOKUP($A$9:$A$93,dt!$A$2:$AQ$78,22,FALSE)</f>
        <v>6</v>
      </c>
      <c r="W71" s="3">
        <f>VLOOKUP($A$9:$A$93,dt!$A$2:$AQ$78,23,FALSE)</f>
        <v>1</v>
      </c>
      <c r="X71" s="3">
        <f>VLOOKUP($A$9:$A$93,dt!$A$2:$AQ$78,24,FALSE)</f>
        <v>152</v>
      </c>
      <c r="Y71" s="3">
        <f>VLOOKUP($A$9:$A$93,dt!$A$2:$AQ$78,25,FALSE)</f>
        <v>5</v>
      </c>
      <c r="Z71" s="3">
        <f>VLOOKUP($A$9:$A$93,dt!$A$2:$AQ$78,26,FALSE)</f>
        <v>0</v>
      </c>
      <c r="AA71" s="3">
        <f>VLOOKUP($A$9:$A$93,dt!$A$2:$AQ$78,27,FALSE)</f>
        <v>0</v>
      </c>
      <c r="AB71" s="3">
        <f>VLOOKUP($A$9:$A$93,dt!$A$2:$AQ$78,28,FALSE)</f>
        <v>417</v>
      </c>
      <c r="AC71" s="3">
        <f>VLOOKUP($A$9:$A$93,dt!$A$2:$AQ$78,29,FALSE)</f>
        <v>32</v>
      </c>
      <c r="AD71" s="3">
        <f>VLOOKUP($A$9:$A$93,dt!$A$2:$AQ$78,30,FALSE)</f>
        <v>1179</v>
      </c>
      <c r="AE71" s="3">
        <f>VLOOKUP($A$9:$A$93,dt!$A$2:$AQ$78,31,FALSE)</f>
        <v>49</v>
      </c>
      <c r="AF71" s="3">
        <f>VLOOKUP($A$9:$A$93,dt!$A$2:$AQ$78,32,FALSE)</f>
        <v>13</v>
      </c>
      <c r="AG71" s="3">
        <f>VLOOKUP($A$9:$A$93,dt!$A$2:$AQ$78,33,FALSE)</f>
        <v>1</v>
      </c>
      <c r="AH71" s="3">
        <f>VLOOKUP($A$9:$A$93,dt!$A$2:$AQ$78,34,FALSE)</f>
        <v>3880</v>
      </c>
      <c r="AI71" s="3">
        <f>VLOOKUP($A$9:$A$93,dt!$A$2:$AQ$78,35,FALSE)</f>
        <v>278</v>
      </c>
      <c r="AJ71" s="3">
        <f>VLOOKUP($A$9:$A$93,dt!$A$2:$AQ$78,36,FALSE)</f>
        <v>868</v>
      </c>
      <c r="AK71" s="3">
        <f>VLOOKUP($A$9:$A$93,dt!$A$2:$AQ$78,37,FALSE)</f>
        <v>88</v>
      </c>
      <c r="AL71" s="3">
        <f>VLOOKUP($A$9:$A$93,dt!$A$2:$AQ$78,38,FALSE)</f>
        <v>100</v>
      </c>
      <c r="AM71" s="3">
        <f>VLOOKUP($A$9:$A$93,dt!$A$2:$AQ$78,39,FALSE)</f>
        <v>1</v>
      </c>
      <c r="AN71" s="3">
        <f>VLOOKUP($A$9:$A$93,dt!$A$2:$AQ$78,40,FALSE)</f>
        <v>2115</v>
      </c>
      <c r="AO71" s="3">
        <f>VLOOKUP($A$9:$A$93,dt!$A$2:$AQ$78,41,FALSE)</f>
        <v>18</v>
      </c>
      <c r="AP71" s="3">
        <f>VLOOKUP($A$9:$A$93,dt!$A$2:$AQ$78,42,FALSE)</f>
        <v>9294</v>
      </c>
      <c r="AQ71" s="3">
        <f>VLOOKUP($A$9:$A$93,dt!$A$2:$AQ$78,43,FALSE)</f>
        <v>100</v>
      </c>
      <c r="AR71" s="3">
        <f>VLOOKUP($A$9:$A$93,dt!$A$1:$AU$78,44,FALSE)</f>
        <v>2115</v>
      </c>
      <c r="AS71" s="3">
        <f>VLOOKUP($A$9:$A$93,dt!$A$1:$AU$78,45,FALSE)</f>
        <v>762</v>
      </c>
    </row>
    <row r="72" spans="1:45" ht="20.45" customHeight="1">
      <c r="A72" s="12" t="s">
        <v>94</v>
      </c>
      <c r="B72" s="3">
        <f>VLOOKUP($A$9:$A$93,dt!$A$2:$AQ$78,2,FALSE)</f>
        <v>0</v>
      </c>
      <c r="C72" s="3">
        <f>VLOOKUP($A$9:$A$93,dt!$A$2:$AQ$78,3,FALSE)</f>
        <v>0</v>
      </c>
      <c r="D72" s="3">
        <f>VLOOKUP($A$9:$A$93,dt!$A$2:$AQ$78,4,FALSE)</f>
        <v>68116</v>
      </c>
      <c r="E72" s="3">
        <f>VLOOKUP($A$9:$A$93,dt!$A$2:$AQ$78,5,FALSE)</f>
        <v>9</v>
      </c>
      <c r="F72" s="3">
        <f>VLOOKUP($A$9:$A$93,dt!$A$2:$AQ$78,6,FALSE)</f>
        <v>68116</v>
      </c>
      <c r="G72" s="3">
        <f>VLOOKUP($A$9:$A$93,dt!$A$2:$AQ$78,7,FALSE)</f>
        <v>9</v>
      </c>
      <c r="H72" s="3">
        <f>VLOOKUP($A$9:$A$93,dt!$A$2:$AQ$78,8,FALSE)</f>
        <v>3</v>
      </c>
      <c r="I72" s="3">
        <f>VLOOKUP($A$9:$A$93,dt!$A$2:$AQ$78,9,FALSE)</f>
        <v>1</v>
      </c>
      <c r="J72" s="3">
        <f>VLOOKUP($A$9:$A$93,dt!$A$2:$AQ$78,10,FALSE)</f>
        <v>1</v>
      </c>
      <c r="K72" s="3">
        <f>VLOOKUP($A$9:$A$93,dt!$A$2:$AQ$78,11,FALSE)</f>
        <v>1</v>
      </c>
      <c r="L72" s="3">
        <f>VLOOKUP($A$9:$A$93,dt!$A$2:$AQ$78,12,FALSE)</f>
        <v>0</v>
      </c>
      <c r="M72" s="3">
        <f>VLOOKUP($A$9:$A$93,dt!$A$2:$AQ$78,13,FALSE)</f>
        <v>0</v>
      </c>
      <c r="N72" s="3">
        <f>VLOOKUP($A$9:$A$93,dt!$A$2:$AQ$78,14,FALSE)</f>
        <v>87</v>
      </c>
      <c r="O72" s="3">
        <f>VLOOKUP($A$9:$A$93,dt!$A$2:$AQ$78,15,FALSE)</f>
        <v>24</v>
      </c>
      <c r="P72" s="3">
        <f>VLOOKUP($A$9:$A$93,dt!$A$2:$AQ$78,16,FALSE)</f>
        <v>12909</v>
      </c>
      <c r="Q72" s="3">
        <f>VLOOKUP($A$9:$A$93,dt!$A$2:$AQ$78,17,FALSE)</f>
        <v>82</v>
      </c>
      <c r="R72" s="3">
        <f>VLOOKUP($A$9:$A$93,dt!$A$2:$AQ$78,18,FALSE)</f>
        <v>78</v>
      </c>
      <c r="S72" s="3">
        <f>VLOOKUP($A$9:$A$93,dt!$A$2:$AQ$78,19,FALSE)</f>
        <v>5</v>
      </c>
      <c r="T72" s="3">
        <f>VLOOKUP($A$9:$A$93,dt!$A$2:$AQ$78,20,FALSE)</f>
        <v>1</v>
      </c>
      <c r="U72" s="3">
        <f>VLOOKUP($A$9:$A$93,dt!$A$2:$AQ$78,21,FALSE)</f>
        <v>1</v>
      </c>
      <c r="V72" s="3">
        <f>VLOOKUP($A$9:$A$93,dt!$A$2:$AQ$78,22,FALSE)</f>
        <v>0</v>
      </c>
      <c r="W72" s="3">
        <f>VLOOKUP($A$9:$A$93,dt!$A$2:$AQ$78,23,FALSE)</f>
        <v>0</v>
      </c>
      <c r="X72" s="3">
        <f>VLOOKUP($A$9:$A$93,dt!$A$2:$AQ$78,24,FALSE)</f>
        <v>6</v>
      </c>
      <c r="Y72" s="3">
        <f>VLOOKUP($A$9:$A$93,dt!$A$2:$AQ$78,25,FALSE)</f>
        <v>1</v>
      </c>
      <c r="Z72" s="3">
        <f>VLOOKUP($A$9:$A$93,dt!$A$2:$AQ$78,26,FALSE)</f>
        <v>0</v>
      </c>
      <c r="AA72" s="3">
        <f>VLOOKUP($A$9:$A$93,dt!$A$2:$AQ$78,27,FALSE)</f>
        <v>0</v>
      </c>
      <c r="AB72" s="3">
        <f>VLOOKUP($A$9:$A$93,dt!$A$2:$AQ$78,28,FALSE)</f>
        <v>11</v>
      </c>
      <c r="AC72" s="3">
        <f>VLOOKUP($A$9:$A$93,dt!$A$2:$AQ$78,29,FALSE)</f>
        <v>2</v>
      </c>
      <c r="AD72" s="3">
        <f>VLOOKUP($A$9:$A$93,dt!$A$2:$AQ$78,30,FALSE)</f>
        <v>222</v>
      </c>
      <c r="AE72" s="3">
        <f>VLOOKUP($A$9:$A$93,dt!$A$2:$AQ$78,31,FALSE)</f>
        <v>8</v>
      </c>
      <c r="AF72" s="3">
        <f>VLOOKUP($A$9:$A$93,dt!$A$2:$AQ$78,32,FALSE)</f>
        <v>0</v>
      </c>
      <c r="AG72" s="3">
        <f>VLOOKUP($A$9:$A$93,dt!$A$2:$AQ$78,33,FALSE)</f>
        <v>0</v>
      </c>
      <c r="AH72" s="3">
        <f>VLOOKUP($A$9:$A$93,dt!$A$2:$AQ$78,34,FALSE)</f>
        <v>2571</v>
      </c>
      <c r="AI72" s="3">
        <f>VLOOKUP($A$9:$A$93,dt!$A$2:$AQ$78,35,FALSE)</f>
        <v>63</v>
      </c>
      <c r="AJ72" s="3">
        <f>VLOOKUP($A$9:$A$93,dt!$A$2:$AQ$78,36,FALSE)</f>
        <v>697</v>
      </c>
      <c r="AK72" s="3">
        <f>VLOOKUP($A$9:$A$93,dt!$A$2:$AQ$78,37,FALSE)</f>
        <v>67</v>
      </c>
      <c r="AL72" s="3">
        <f>VLOOKUP($A$9:$A$93,dt!$A$2:$AQ$78,38,FALSE)</f>
        <v>0</v>
      </c>
      <c r="AM72" s="3">
        <f>VLOOKUP($A$9:$A$93,dt!$A$2:$AQ$78,39,FALSE)</f>
        <v>0</v>
      </c>
      <c r="AN72" s="3">
        <f>VLOOKUP($A$9:$A$93,dt!$A$2:$AQ$78,40,FALSE)</f>
        <v>100</v>
      </c>
      <c r="AO72" s="3">
        <f>VLOOKUP($A$9:$A$93,dt!$A$2:$AQ$78,41,FALSE)</f>
        <v>1</v>
      </c>
      <c r="AP72" s="3">
        <f>VLOOKUP($A$9:$A$93,dt!$A$2:$AQ$78,42,FALSE)</f>
        <v>16586</v>
      </c>
      <c r="AQ72" s="3">
        <f>VLOOKUP($A$9:$A$93,dt!$A$2:$AQ$78,43,FALSE)</f>
        <v>0</v>
      </c>
      <c r="AR72" s="3">
        <f>VLOOKUP($A$9:$A$93,dt!$A$1:$AU$78,44,FALSE)</f>
        <v>100</v>
      </c>
      <c r="AS72" s="3">
        <f>VLOOKUP($A$9:$A$93,dt!$A$1:$AU$78,45,FALSE)</f>
        <v>226</v>
      </c>
    </row>
    <row r="73" spans="1:45" ht="20.45" customHeight="1">
      <c r="A73" s="12" t="s">
        <v>95</v>
      </c>
      <c r="B73" s="3">
        <f>VLOOKUP($A$9:$A$93,dt!$A$2:$AQ$78,2,FALSE)</f>
        <v>2000</v>
      </c>
      <c r="C73" s="3">
        <f>VLOOKUP($A$9:$A$93,dt!$A$2:$AQ$78,3,FALSE)</f>
        <v>1</v>
      </c>
      <c r="D73" s="3">
        <f>VLOOKUP($A$9:$A$93,dt!$A$2:$AQ$78,4,FALSE)</f>
        <v>12054</v>
      </c>
      <c r="E73" s="3">
        <f>VLOOKUP($A$9:$A$93,dt!$A$2:$AQ$78,5,FALSE)</f>
        <v>3</v>
      </c>
      <c r="F73" s="3">
        <f>VLOOKUP($A$9:$A$93,dt!$A$2:$AQ$78,6,FALSE)</f>
        <v>14054</v>
      </c>
      <c r="G73" s="3">
        <f>VLOOKUP($A$9:$A$93,dt!$A$2:$AQ$78,7,FALSE)</f>
        <v>3</v>
      </c>
      <c r="H73" s="3">
        <f>VLOOKUP($A$9:$A$93,dt!$A$2:$AQ$78,8,FALSE)</f>
        <v>0</v>
      </c>
      <c r="I73" s="3">
        <f>VLOOKUP($A$9:$A$93,dt!$A$2:$AQ$78,9,FALSE)</f>
        <v>0</v>
      </c>
      <c r="J73" s="3">
        <f>VLOOKUP($A$9:$A$93,dt!$A$2:$AQ$78,10,FALSE)</f>
        <v>0</v>
      </c>
      <c r="K73" s="3">
        <f>VLOOKUP($A$9:$A$93,dt!$A$2:$AQ$78,11,FALSE)</f>
        <v>0</v>
      </c>
      <c r="L73" s="3">
        <f>VLOOKUP($A$9:$A$93,dt!$A$2:$AQ$78,12,FALSE)</f>
        <v>0</v>
      </c>
      <c r="M73" s="3">
        <f>VLOOKUP($A$9:$A$93,dt!$A$2:$AQ$78,13,FALSE)</f>
        <v>0</v>
      </c>
      <c r="N73" s="3">
        <f>VLOOKUP($A$9:$A$93,dt!$A$2:$AQ$78,14,FALSE)</f>
        <v>4</v>
      </c>
      <c r="O73" s="3">
        <f>VLOOKUP($A$9:$A$93,dt!$A$2:$AQ$78,15,FALSE)</f>
        <v>2</v>
      </c>
      <c r="P73" s="3">
        <f>VLOOKUP($A$9:$A$93,dt!$A$2:$AQ$78,16,FALSE)</f>
        <v>100</v>
      </c>
      <c r="Q73" s="3">
        <f>VLOOKUP($A$9:$A$93,dt!$A$2:$AQ$78,17,FALSE)</f>
        <v>15</v>
      </c>
      <c r="R73" s="3">
        <f>VLOOKUP($A$9:$A$93,dt!$A$2:$AQ$78,18,FALSE)</f>
        <v>0</v>
      </c>
      <c r="S73" s="3">
        <f>VLOOKUP($A$9:$A$93,dt!$A$2:$AQ$78,19,FALSE)</f>
        <v>0</v>
      </c>
      <c r="T73" s="3">
        <f>VLOOKUP($A$9:$A$93,dt!$A$2:$AQ$78,20,FALSE)</f>
        <v>0</v>
      </c>
      <c r="U73" s="3">
        <f>VLOOKUP($A$9:$A$93,dt!$A$2:$AQ$78,21,FALSE)</f>
        <v>0</v>
      </c>
      <c r="V73" s="3">
        <f>VLOOKUP($A$9:$A$93,dt!$A$2:$AQ$78,22,FALSE)</f>
        <v>0</v>
      </c>
      <c r="W73" s="3">
        <f>VLOOKUP($A$9:$A$93,dt!$A$2:$AQ$78,23,FALSE)</f>
        <v>0</v>
      </c>
      <c r="X73" s="3">
        <f>VLOOKUP($A$9:$A$93,dt!$A$2:$AQ$78,24,FALSE)</f>
        <v>7</v>
      </c>
      <c r="Y73" s="3">
        <f>VLOOKUP($A$9:$A$93,dt!$A$2:$AQ$78,25,FALSE)</f>
        <v>2</v>
      </c>
      <c r="Z73" s="3">
        <f>VLOOKUP($A$9:$A$93,dt!$A$2:$AQ$78,26,FALSE)</f>
        <v>0</v>
      </c>
      <c r="AA73" s="3">
        <f>VLOOKUP($A$9:$A$93,dt!$A$2:$AQ$78,27,FALSE)</f>
        <v>0</v>
      </c>
      <c r="AB73" s="3">
        <f>VLOOKUP($A$9:$A$93,dt!$A$2:$AQ$78,28,FALSE)</f>
        <v>0</v>
      </c>
      <c r="AC73" s="3">
        <f>VLOOKUP($A$9:$A$93,dt!$A$2:$AQ$78,29,FALSE)</f>
        <v>0</v>
      </c>
      <c r="AD73" s="3">
        <f>VLOOKUP($A$9:$A$93,dt!$A$2:$AQ$78,30,FALSE)</f>
        <v>33</v>
      </c>
      <c r="AE73" s="3">
        <f>VLOOKUP($A$9:$A$93,dt!$A$2:$AQ$78,31,FALSE)</f>
        <v>2</v>
      </c>
      <c r="AF73" s="3">
        <f>VLOOKUP($A$9:$A$93,dt!$A$2:$AQ$78,32,FALSE)</f>
        <v>0</v>
      </c>
      <c r="AG73" s="3">
        <f>VLOOKUP($A$9:$A$93,dt!$A$2:$AQ$78,33,FALSE)</f>
        <v>0</v>
      </c>
      <c r="AH73" s="3">
        <f>VLOOKUP($A$9:$A$93,dt!$A$2:$AQ$78,34,FALSE)</f>
        <v>1542</v>
      </c>
      <c r="AI73" s="3">
        <f>VLOOKUP($A$9:$A$93,dt!$A$2:$AQ$78,35,FALSE)</f>
        <v>108</v>
      </c>
      <c r="AJ73" s="3">
        <f>VLOOKUP($A$9:$A$93,dt!$A$2:$AQ$78,36,FALSE)</f>
        <v>285</v>
      </c>
      <c r="AK73" s="3">
        <f>VLOOKUP($A$9:$A$93,dt!$A$2:$AQ$78,37,FALSE)</f>
        <v>10</v>
      </c>
      <c r="AL73" s="3">
        <f>VLOOKUP($A$9:$A$93,dt!$A$2:$AQ$78,38,FALSE)</f>
        <v>80</v>
      </c>
      <c r="AM73" s="3">
        <f>VLOOKUP($A$9:$A$93,dt!$A$2:$AQ$78,39,FALSE)</f>
        <v>1</v>
      </c>
      <c r="AN73" s="3">
        <f>VLOOKUP($A$9:$A$93,dt!$A$2:$AQ$78,40,FALSE)</f>
        <v>620</v>
      </c>
      <c r="AO73" s="3">
        <f>VLOOKUP($A$9:$A$93,dt!$A$2:$AQ$78,41,FALSE)</f>
        <v>2</v>
      </c>
      <c r="AP73" s="3">
        <f>VLOOKUP($A$9:$A$93,dt!$A$2:$AQ$78,42,FALSE)</f>
        <v>1971</v>
      </c>
      <c r="AQ73" s="3">
        <f>VLOOKUP($A$9:$A$93,dt!$A$2:$AQ$78,43,FALSE)</f>
        <v>80</v>
      </c>
      <c r="AR73" s="3">
        <f>VLOOKUP($A$9:$A$93,dt!$A$1:$AU$78,44,FALSE)</f>
        <v>620</v>
      </c>
      <c r="AS73" s="3">
        <f>VLOOKUP($A$9:$A$93,dt!$A$1:$AU$78,45,FALSE)</f>
        <v>136</v>
      </c>
    </row>
    <row r="74" spans="1:45" ht="20.45" customHeight="1">
      <c r="A74" s="12" t="s">
        <v>96</v>
      </c>
      <c r="B74" s="3">
        <f>VLOOKUP($A$9:$A$93,dt!$A$2:$AQ$78,2,FALSE)</f>
        <v>140</v>
      </c>
      <c r="C74" s="3">
        <f>VLOOKUP($A$9:$A$93,dt!$A$2:$AQ$78,3,FALSE)</f>
        <v>2</v>
      </c>
      <c r="D74" s="3">
        <f>VLOOKUP($A$9:$A$93,dt!$A$2:$AQ$78,4,FALSE)</f>
        <v>0</v>
      </c>
      <c r="E74" s="3">
        <f>VLOOKUP($A$9:$A$93,dt!$A$2:$AQ$78,5,FALSE)</f>
        <v>0</v>
      </c>
      <c r="F74" s="3">
        <f>VLOOKUP($A$9:$A$93,dt!$A$2:$AQ$78,6,FALSE)</f>
        <v>140</v>
      </c>
      <c r="G74" s="3">
        <f>VLOOKUP($A$9:$A$93,dt!$A$2:$AQ$78,7,FALSE)</f>
        <v>2</v>
      </c>
      <c r="H74" s="3">
        <f>VLOOKUP($A$9:$A$93,dt!$A$2:$AQ$78,8,FALSE)</f>
        <v>5</v>
      </c>
      <c r="I74" s="3">
        <f>VLOOKUP($A$9:$A$93,dt!$A$2:$AQ$78,9,FALSE)</f>
        <v>2</v>
      </c>
      <c r="J74" s="3">
        <f>VLOOKUP($A$9:$A$93,dt!$A$2:$AQ$78,10,FALSE)</f>
        <v>1</v>
      </c>
      <c r="K74" s="3">
        <f>VLOOKUP($A$9:$A$93,dt!$A$2:$AQ$78,11,FALSE)</f>
        <v>1</v>
      </c>
      <c r="L74" s="3">
        <f>VLOOKUP($A$9:$A$93,dt!$A$2:$AQ$78,12,FALSE)</f>
        <v>0</v>
      </c>
      <c r="M74" s="3">
        <f>VLOOKUP($A$9:$A$93,dt!$A$2:$AQ$78,13,FALSE)</f>
        <v>0</v>
      </c>
      <c r="N74" s="3">
        <f>VLOOKUP($A$9:$A$93,dt!$A$2:$AQ$78,14,FALSE)</f>
        <v>23</v>
      </c>
      <c r="O74" s="3">
        <f>VLOOKUP($A$9:$A$93,dt!$A$2:$AQ$78,15,FALSE)</f>
        <v>3</v>
      </c>
      <c r="P74" s="3">
        <f>VLOOKUP($A$9:$A$93,dt!$A$2:$AQ$78,16,FALSE)</f>
        <v>115</v>
      </c>
      <c r="Q74" s="3">
        <f>VLOOKUP($A$9:$A$93,dt!$A$2:$AQ$78,17,FALSE)</f>
        <v>33</v>
      </c>
      <c r="R74" s="3">
        <f>VLOOKUP($A$9:$A$93,dt!$A$2:$AQ$78,18,FALSE)</f>
        <v>21</v>
      </c>
      <c r="S74" s="3">
        <f>VLOOKUP($A$9:$A$93,dt!$A$2:$AQ$78,19,FALSE)</f>
        <v>5</v>
      </c>
      <c r="T74" s="3">
        <f>VLOOKUP($A$9:$A$93,dt!$A$2:$AQ$78,20,FALSE)</f>
        <v>0</v>
      </c>
      <c r="U74" s="3">
        <f>VLOOKUP($A$9:$A$93,dt!$A$2:$AQ$78,21,FALSE)</f>
        <v>0</v>
      </c>
      <c r="V74" s="3">
        <f>VLOOKUP($A$9:$A$93,dt!$A$2:$AQ$78,22,FALSE)</f>
        <v>2</v>
      </c>
      <c r="W74" s="3">
        <f>VLOOKUP($A$9:$A$93,dt!$A$2:$AQ$78,23,FALSE)</f>
        <v>1</v>
      </c>
      <c r="X74" s="3">
        <f>VLOOKUP($A$9:$A$93,dt!$A$2:$AQ$78,24,FALSE)</f>
        <v>2</v>
      </c>
      <c r="Y74" s="3">
        <f>VLOOKUP($A$9:$A$93,dt!$A$2:$AQ$78,25,FALSE)</f>
        <v>1</v>
      </c>
      <c r="Z74" s="3">
        <f>VLOOKUP($A$9:$A$93,dt!$A$2:$AQ$78,26,FALSE)</f>
        <v>0</v>
      </c>
      <c r="AA74" s="3">
        <f>VLOOKUP($A$9:$A$93,dt!$A$2:$AQ$78,27,FALSE)</f>
        <v>0</v>
      </c>
      <c r="AB74" s="3">
        <f>VLOOKUP($A$9:$A$93,dt!$A$2:$AQ$78,28,FALSE)</f>
        <v>0</v>
      </c>
      <c r="AC74" s="3">
        <f>VLOOKUP($A$9:$A$93,dt!$A$2:$AQ$78,29,FALSE)</f>
        <v>0</v>
      </c>
      <c r="AD74" s="3">
        <f>VLOOKUP($A$9:$A$93,dt!$A$2:$AQ$78,30,FALSE)</f>
        <v>93</v>
      </c>
      <c r="AE74" s="3">
        <f>VLOOKUP($A$9:$A$93,dt!$A$2:$AQ$78,31,FALSE)</f>
        <v>4</v>
      </c>
      <c r="AF74" s="3">
        <f>VLOOKUP($A$9:$A$93,dt!$A$2:$AQ$78,32,FALSE)</f>
        <v>0</v>
      </c>
      <c r="AG74" s="3">
        <f>VLOOKUP($A$9:$A$93,dt!$A$2:$AQ$78,33,FALSE)</f>
        <v>0</v>
      </c>
      <c r="AH74" s="3">
        <f>VLOOKUP($A$9:$A$93,dt!$A$2:$AQ$78,34,FALSE)</f>
        <v>3676</v>
      </c>
      <c r="AI74" s="3">
        <f>VLOOKUP($A$9:$A$93,dt!$A$2:$AQ$78,35,FALSE)</f>
        <v>159</v>
      </c>
      <c r="AJ74" s="3">
        <f>VLOOKUP($A$9:$A$93,dt!$A$2:$AQ$78,36,FALSE)</f>
        <v>569</v>
      </c>
      <c r="AK74" s="3">
        <f>VLOOKUP($A$9:$A$93,dt!$A$2:$AQ$78,37,FALSE)</f>
        <v>93</v>
      </c>
      <c r="AL74" s="3">
        <f>VLOOKUP($A$9:$A$93,dt!$A$2:$AQ$78,38,FALSE)</f>
        <v>500</v>
      </c>
      <c r="AM74" s="3">
        <f>VLOOKUP($A$9:$A$93,dt!$A$2:$AQ$78,39,FALSE)</f>
        <v>1</v>
      </c>
      <c r="AN74" s="3">
        <f>VLOOKUP($A$9:$A$93,dt!$A$2:$AQ$78,40,FALSE)</f>
        <v>300</v>
      </c>
      <c r="AO74" s="3">
        <f>VLOOKUP($A$9:$A$93,dt!$A$2:$AQ$78,41,FALSE)</f>
        <v>1</v>
      </c>
      <c r="AP74" s="3">
        <f>VLOOKUP($A$9:$A$93,dt!$A$2:$AQ$78,42,FALSE)</f>
        <v>4507</v>
      </c>
      <c r="AQ74" s="3">
        <f>VLOOKUP($A$9:$A$93,dt!$A$2:$AQ$78,43,FALSE)</f>
        <v>500</v>
      </c>
      <c r="AR74" s="3">
        <f>VLOOKUP($A$9:$A$93,dt!$A$1:$AU$78,44,FALSE)</f>
        <v>300</v>
      </c>
      <c r="AS74" s="3">
        <f>VLOOKUP($A$9:$A$93,dt!$A$1:$AU$78,45,FALSE)</f>
        <v>256</v>
      </c>
    </row>
    <row r="75" spans="1:45" ht="20.45" customHeight="1">
      <c r="A75" s="12" t="s">
        <v>97</v>
      </c>
      <c r="B75" s="3">
        <f>VLOOKUP($A$9:$A$93,dt!$A$2:$AQ$78,2,FALSE)</f>
        <v>56005</v>
      </c>
      <c r="C75" s="3">
        <f>VLOOKUP($A$9:$A$93,dt!$A$2:$AQ$78,3,FALSE)</f>
        <v>4</v>
      </c>
      <c r="D75" s="3">
        <f>VLOOKUP($A$9:$A$93,dt!$A$2:$AQ$78,4,FALSE)</f>
        <v>167517</v>
      </c>
      <c r="E75" s="3">
        <f>VLOOKUP($A$9:$A$93,dt!$A$2:$AQ$78,5,FALSE)</f>
        <v>12</v>
      </c>
      <c r="F75" s="3">
        <f>VLOOKUP($A$9:$A$93,dt!$A$2:$AQ$78,6,FALSE)</f>
        <v>223522</v>
      </c>
      <c r="G75" s="3">
        <f>VLOOKUP($A$9:$A$93,dt!$A$2:$AQ$78,7,FALSE)</f>
        <v>16</v>
      </c>
      <c r="H75" s="3">
        <f>VLOOKUP($A$9:$A$93,dt!$A$2:$AQ$78,8,FALSE)</f>
        <v>5</v>
      </c>
      <c r="I75" s="3">
        <f>VLOOKUP($A$9:$A$93,dt!$A$2:$AQ$78,9,FALSE)</f>
        <v>1</v>
      </c>
      <c r="J75" s="3">
        <f>VLOOKUP($A$9:$A$93,dt!$A$2:$AQ$78,10,FALSE)</f>
        <v>2</v>
      </c>
      <c r="K75" s="3">
        <f>VLOOKUP($A$9:$A$93,dt!$A$2:$AQ$78,11,FALSE)</f>
        <v>1</v>
      </c>
      <c r="L75" s="3">
        <f>VLOOKUP($A$9:$A$93,dt!$A$2:$AQ$78,12,FALSE)</f>
        <v>0</v>
      </c>
      <c r="M75" s="3">
        <f>VLOOKUP($A$9:$A$93,dt!$A$2:$AQ$78,13,FALSE)</f>
        <v>0</v>
      </c>
      <c r="N75" s="3">
        <f>VLOOKUP($A$9:$A$93,dt!$A$2:$AQ$78,14,FALSE)</f>
        <v>469</v>
      </c>
      <c r="O75" s="3">
        <f>VLOOKUP($A$9:$A$93,dt!$A$2:$AQ$78,15,FALSE)</f>
        <v>152</v>
      </c>
      <c r="P75" s="3">
        <f>VLOOKUP($A$9:$A$93,dt!$A$2:$AQ$78,16,FALSE)</f>
        <v>618</v>
      </c>
      <c r="Q75" s="3">
        <f>VLOOKUP($A$9:$A$93,dt!$A$2:$AQ$78,17,FALSE)</f>
        <v>107</v>
      </c>
      <c r="R75" s="3">
        <f>VLOOKUP($A$9:$A$93,dt!$A$2:$AQ$78,18,FALSE)</f>
        <v>63</v>
      </c>
      <c r="S75" s="3">
        <f>VLOOKUP($A$9:$A$93,dt!$A$2:$AQ$78,19,FALSE)</f>
        <v>13</v>
      </c>
      <c r="T75" s="3">
        <f>VLOOKUP($A$9:$A$93,dt!$A$2:$AQ$78,20,FALSE)</f>
        <v>0</v>
      </c>
      <c r="U75" s="3">
        <f>VLOOKUP($A$9:$A$93,dt!$A$2:$AQ$78,21,FALSE)</f>
        <v>0</v>
      </c>
      <c r="V75" s="3">
        <f>VLOOKUP($A$9:$A$93,dt!$A$2:$AQ$78,22,FALSE)</f>
        <v>0</v>
      </c>
      <c r="W75" s="3">
        <f>VLOOKUP($A$9:$A$93,dt!$A$2:$AQ$78,23,FALSE)</f>
        <v>0</v>
      </c>
      <c r="X75" s="3">
        <f>VLOOKUP($A$9:$A$93,dt!$A$2:$AQ$78,24,FALSE)</f>
        <v>695</v>
      </c>
      <c r="Y75" s="3">
        <f>VLOOKUP($A$9:$A$93,dt!$A$2:$AQ$78,25,FALSE)</f>
        <v>6</v>
      </c>
      <c r="Z75" s="3">
        <f>VLOOKUP($A$9:$A$93,dt!$A$2:$AQ$78,26,FALSE)</f>
        <v>10</v>
      </c>
      <c r="AA75" s="3">
        <f>VLOOKUP($A$9:$A$93,dt!$A$2:$AQ$78,27,FALSE)</f>
        <v>1</v>
      </c>
      <c r="AB75" s="3">
        <f>VLOOKUP($A$9:$A$93,dt!$A$2:$AQ$78,28,FALSE)</f>
        <v>311</v>
      </c>
      <c r="AC75" s="3">
        <f>VLOOKUP($A$9:$A$93,dt!$A$2:$AQ$78,29,FALSE)</f>
        <v>20</v>
      </c>
      <c r="AD75" s="3">
        <f>VLOOKUP($A$9:$A$93,dt!$A$2:$AQ$78,30,FALSE)</f>
        <v>9453</v>
      </c>
      <c r="AE75" s="3">
        <f>VLOOKUP($A$9:$A$93,dt!$A$2:$AQ$78,31,FALSE)</f>
        <v>73</v>
      </c>
      <c r="AF75" s="3">
        <f>VLOOKUP($A$9:$A$93,dt!$A$2:$AQ$78,32,FALSE)</f>
        <v>0</v>
      </c>
      <c r="AG75" s="3">
        <f>VLOOKUP($A$9:$A$93,dt!$A$2:$AQ$78,33,FALSE)</f>
        <v>0</v>
      </c>
      <c r="AH75" s="3">
        <f>VLOOKUP($A$9:$A$93,dt!$A$2:$AQ$78,34,FALSE)</f>
        <v>2956</v>
      </c>
      <c r="AI75" s="3">
        <f>VLOOKUP($A$9:$A$93,dt!$A$2:$AQ$78,35,FALSE)</f>
        <v>186</v>
      </c>
      <c r="AJ75" s="3">
        <f>VLOOKUP($A$9:$A$93,dt!$A$2:$AQ$78,36,FALSE)</f>
        <v>651</v>
      </c>
      <c r="AK75" s="3">
        <f>VLOOKUP($A$9:$A$93,dt!$A$2:$AQ$78,37,FALSE)</f>
        <v>56</v>
      </c>
      <c r="AL75" s="3">
        <f>VLOOKUP($A$9:$A$93,dt!$A$2:$AQ$78,38,FALSE)</f>
        <v>67</v>
      </c>
      <c r="AM75" s="3">
        <f>VLOOKUP($A$9:$A$93,dt!$A$2:$AQ$78,39,FALSE)</f>
        <v>3</v>
      </c>
      <c r="AN75" s="3">
        <f>VLOOKUP($A$9:$A$93,dt!$A$2:$AQ$78,40,FALSE)</f>
        <v>18</v>
      </c>
      <c r="AO75" s="3">
        <f>VLOOKUP($A$9:$A$93,dt!$A$2:$AQ$78,41,FALSE)</f>
        <v>1</v>
      </c>
      <c r="AP75" s="3">
        <f>VLOOKUP($A$9:$A$93,dt!$A$2:$AQ$78,42,FALSE)</f>
        <v>15233</v>
      </c>
      <c r="AQ75" s="3">
        <f>VLOOKUP($A$9:$A$93,dt!$A$2:$AQ$78,43,FALSE)</f>
        <v>67</v>
      </c>
      <c r="AR75" s="3">
        <f>VLOOKUP($A$9:$A$93,dt!$A$1:$AU$78,44,FALSE)</f>
        <v>18</v>
      </c>
      <c r="AS75" s="3">
        <f>VLOOKUP($A$9:$A$93,dt!$A$1:$AU$78,45,FALSE)</f>
        <v>574</v>
      </c>
    </row>
    <row r="76" spans="1:45" ht="20.45" customHeight="1">
      <c r="A76" s="12" t="s">
        <v>98</v>
      </c>
      <c r="B76" s="3">
        <f>VLOOKUP($A$9:$A$93,dt!$A$2:$AQ$78,2,FALSE)</f>
        <v>2110</v>
      </c>
      <c r="C76" s="3">
        <f>VLOOKUP($A$9:$A$93,dt!$A$2:$AQ$78,3,FALSE)</f>
        <v>4</v>
      </c>
      <c r="D76" s="3">
        <f>VLOOKUP($A$9:$A$93,dt!$A$2:$AQ$78,4,FALSE)</f>
        <v>10001</v>
      </c>
      <c r="E76" s="3">
        <f>VLOOKUP($A$9:$A$93,dt!$A$2:$AQ$78,5,FALSE)</f>
        <v>8</v>
      </c>
      <c r="F76" s="3">
        <f>VLOOKUP($A$9:$A$93,dt!$A$2:$AQ$78,6,FALSE)</f>
        <v>12111</v>
      </c>
      <c r="G76" s="3">
        <f>VLOOKUP($A$9:$A$93,dt!$A$2:$AQ$78,7,FALSE)</f>
        <v>11</v>
      </c>
      <c r="H76" s="3">
        <f>VLOOKUP($A$9:$A$93,dt!$A$2:$AQ$78,8,FALSE)</f>
        <v>0</v>
      </c>
      <c r="I76" s="3">
        <f>VLOOKUP($A$9:$A$93,dt!$A$2:$AQ$78,9,FALSE)</f>
        <v>0</v>
      </c>
      <c r="J76" s="3">
        <f>VLOOKUP($A$9:$A$93,dt!$A$2:$AQ$78,10,FALSE)</f>
        <v>0</v>
      </c>
      <c r="K76" s="3">
        <f>VLOOKUP($A$9:$A$93,dt!$A$2:$AQ$78,11,FALSE)</f>
        <v>0</v>
      </c>
      <c r="L76" s="3">
        <f>VLOOKUP($A$9:$A$93,dt!$A$2:$AQ$78,12,FALSE)</f>
        <v>2</v>
      </c>
      <c r="M76" s="3">
        <f>VLOOKUP($A$9:$A$93,dt!$A$2:$AQ$78,13,FALSE)</f>
        <v>1</v>
      </c>
      <c r="N76" s="3">
        <f>VLOOKUP($A$9:$A$93,dt!$A$2:$AQ$78,14,FALSE)</f>
        <v>366</v>
      </c>
      <c r="O76" s="3">
        <f>VLOOKUP($A$9:$A$93,dt!$A$2:$AQ$78,15,FALSE)</f>
        <v>68</v>
      </c>
      <c r="P76" s="3">
        <f>VLOOKUP($A$9:$A$93,dt!$A$2:$AQ$78,16,FALSE)</f>
        <v>1044</v>
      </c>
      <c r="Q76" s="3">
        <f>VLOOKUP($A$9:$A$93,dt!$A$2:$AQ$78,17,FALSE)</f>
        <v>174</v>
      </c>
      <c r="R76" s="3">
        <f>VLOOKUP($A$9:$A$93,dt!$A$2:$AQ$78,18,FALSE)</f>
        <v>926</v>
      </c>
      <c r="S76" s="3">
        <f>VLOOKUP($A$9:$A$93,dt!$A$2:$AQ$78,19,FALSE)</f>
        <v>34</v>
      </c>
      <c r="T76" s="3">
        <f>VLOOKUP($A$9:$A$93,dt!$A$2:$AQ$78,20,FALSE)</f>
        <v>7</v>
      </c>
      <c r="U76" s="3">
        <f>VLOOKUP($A$9:$A$93,dt!$A$2:$AQ$78,21,FALSE)</f>
        <v>2</v>
      </c>
      <c r="V76" s="3">
        <f>VLOOKUP($A$9:$A$93,dt!$A$2:$AQ$78,22,FALSE)</f>
        <v>3</v>
      </c>
      <c r="W76" s="3">
        <f>VLOOKUP($A$9:$A$93,dt!$A$2:$AQ$78,23,FALSE)</f>
        <v>1</v>
      </c>
      <c r="X76" s="3">
        <f>VLOOKUP($A$9:$A$93,dt!$A$2:$AQ$78,24,FALSE)</f>
        <v>474</v>
      </c>
      <c r="Y76" s="3">
        <f>VLOOKUP($A$9:$A$93,dt!$A$2:$AQ$78,25,FALSE)</f>
        <v>10</v>
      </c>
      <c r="Z76" s="3">
        <f>VLOOKUP($A$9:$A$93,dt!$A$2:$AQ$78,26,FALSE)</f>
        <v>0</v>
      </c>
      <c r="AA76" s="3">
        <f>VLOOKUP($A$9:$A$93,dt!$A$2:$AQ$78,27,FALSE)</f>
        <v>0</v>
      </c>
      <c r="AB76" s="3">
        <f>VLOOKUP($A$9:$A$93,dt!$A$2:$AQ$78,28,FALSE)</f>
        <v>302</v>
      </c>
      <c r="AC76" s="3">
        <f>VLOOKUP($A$9:$A$93,dt!$A$2:$AQ$78,29,FALSE)</f>
        <v>47</v>
      </c>
      <c r="AD76" s="3">
        <f>VLOOKUP($A$9:$A$93,dt!$A$2:$AQ$78,30,FALSE)</f>
        <v>1132</v>
      </c>
      <c r="AE76" s="3">
        <f>VLOOKUP($A$9:$A$93,dt!$A$2:$AQ$78,31,FALSE)</f>
        <v>29</v>
      </c>
      <c r="AF76" s="3">
        <f>VLOOKUP($A$9:$A$93,dt!$A$2:$AQ$78,32,FALSE)</f>
        <v>0</v>
      </c>
      <c r="AG76" s="3">
        <f>VLOOKUP($A$9:$A$93,dt!$A$2:$AQ$78,33,FALSE)</f>
        <v>0</v>
      </c>
      <c r="AH76" s="3">
        <f>VLOOKUP($A$9:$A$93,dt!$A$2:$AQ$78,34,FALSE)</f>
        <v>5259</v>
      </c>
      <c r="AI76" s="3">
        <f>VLOOKUP($A$9:$A$93,dt!$A$2:$AQ$78,35,FALSE)</f>
        <v>561</v>
      </c>
      <c r="AJ76" s="3">
        <f>VLOOKUP($A$9:$A$93,dt!$A$2:$AQ$78,36,FALSE)</f>
        <v>2940</v>
      </c>
      <c r="AK76" s="3">
        <f>VLOOKUP($A$9:$A$93,dt!$A$2:$AQ$78,37,FALSE)</f>
        <v>232</v>
      </c>
      <c r="AL76" s="3">
        <f>VLOOKUP($A$9:$A$93,dt!$A$2:$AQ$78,38,FALSE)</f>
        <v>303</v>
      </c>
      <c r="AM76" s="3">
        <f>VLOOKUP($A$9:$A$93,dt!$A$2:$AQ$78,39,FALSE)</f>
        <v>15</v>
      </c>
      <c r="AN76" s="3">
        <f>VLOOKUP($A$9:$A$93,dt!$A$2:$AQ$78,40,FALSE)</f>
        <v>4065</v>
      </c>
      <c r="AO76" s="3">
        <f>VLOOKUP($A$9:$A$93,dt!$A$2:$AQ$78,41,FALSE)</f>
        <v>9</v>
      </c>
      <c r="AP76" s="3">
        <f>VLOOKUP($A$9:$A$93,dt!$A$2:$AQ$78,42,FALSE)</f>
        <v>12455</v>
      </c>
      <c r="AQ76" s="3">
        <f>VLOOKUP($A$9:$A$93,dt!$A$2:$AQ$78,43,FALSE)</f>
        <v>303</v>
      </c>
      <c r="AR76" s="3">
        <f>VLOOKUP($A$9:$A$93,dt!$A$1:$AU$78,44,FALSE)</f>
        <v>4065</v>
      </c>
      <c r="AS76" s="3">
        <f>VLOOKUP($A$9:$A$93,dt!$A$1:$AU$78,45,FALSE)</f>
        <v>1103</v>
      </c>
    </row>
    <row r="77" spans="1:45" ht="20.45" customHeight="1">
      <c r="A77" s="12" t="s">
        <v>99</v>
      </c>
      <c r="B77" s="3">
        <f>VLOOKUP($A$9:$A$93,dt!$A$2:$AQ$78,2,FALSE)</f>
        <v>39000</v>
      </c>
      <c r="C77" s="3">
        <f>VLOOKUP($A$9:$A$93,dt!$A$2:$AQ$78,3,FALSE)</f>
        <v>2</v>
      </c>
      <c r="D77" s="3">
        <f>VLOOKUP($A$9:$A$93,dt!$A$2:$AQ$78,4,FALSE)</f>
        <v>1700100</v>
      </c>
      <c r="E77" s="3">
        <f>VLOOKUP($A$9:$A$93,dt!$A$2:$AQ$78,5,FALSE)</f>
        <v>35</v>
      </c>
      <c r="F77" s="3">
        <f>VLOOKUP($A$9:$A$93,dt!$A$2:$AQ$78,6,FALSE)</f>
        <v>1739100</v>
      </c>
      <c r="G77" s="3">
        <f>VLOOKUP($A$9:$A$93,dt!$A$2:$AQ$78,7,FALSE)</f>
        <v>37</v>
      </c>
      <c r="H77" s="3">
        <f>VLOOKUP($A$9:$A$93,dt!$A$2:$AQ$78,8,FALSE)</f>
        <v>0</v>
      </c>
      <c r="I77" s="3">
        <f>VLOOKUP($A$9:$A$93,dt!$A$2:$AQ$78,9,FALSE)</f>
        <v>0</v>
      </c>
      <c r="J77" s="3">
        <f>VLOOKUP($A$9:$A$93,dt!$A$2:$AQ$78,10,FALSE)</f>
        <v>0</v>
      </c>
      <c r="K77" s="3">
        <f>VLOOKUP($A$9:$A$93,dt!$A$2:$AQ$78,11,FALSE)</f>
        <v>0</v>
      </c>
      <c r="L77" s="3">
        <f>VLOOKUP($A$9:$A$93,dt!$A$2:$AQ$78,12,FALSE)</f>
        <v>0</v>
      </c>
      <c r="M77" s="3">
        <f>VLOOKUP($A$9:$A$93,dt!$A$2:$AQ$78,13,FALSE)</f>
        <v>0</v>
      </c>
      <c r="N77" s="3">
        <f>VLOOKUP($A$9:$A$93,dt!$A$2:$AQ$78,14,FALSE)</f>
        <v>299</v>
      </c>
      <c r="O77" s="3">
        <f>VLOOKUP($A$9:$A$93,dt!$A$2:$AQ$78,15,FALSE)</f>
        <v>75</v>
      </c>
      <c r="P77" s="3">
        <f>VLOOKUP($A$9:$A$93,dt!$A$2:$AQ$78,16,FALSE)</f>
        <v>2377</v>
      </c>
      <c r="Q77" s="3">
        <f>VLOOKUP($A$9:$A$93,dt!$A$2:$AQ$78,17,FALSE)</f>
        <v>307</v>
      </c>
      <c r="R77" s="3">
        <f>VLOOKUP($A$9:$A$93,dt!$A$2:$AQ$78,18,FALSE)</f>
        <v>679</v>
      </c>
      <c r="S77" s="3">
        <f>VLOOKUP($A$9:$A$93,dt!$A$2:$AQ$78,19,FALSE)</f>
        <v>33</v>
      </c>
      <c r="T77" s="3">
        <f>VLOOKUP($A$9:$A$93,dt!$A$2:$AQ$78,20,FALSE)</f>
        <v>4</v>
      </c>
      <c r="U77" s="3">
        <f>VLOOKUP($A$9:$A$93,dt!$A$2:$AQ$78,21,FALSE)</f>
        <v>1</v>
      </c>
      <c r="V77" s="3">
        <f>VLOOKUP($A$9:$A$93,dt!$A$2:$AQ$78,22,FALSE)</f>
        <v>0</v>
      </c>
      <c r="W77" s="3">
        <f>VLOOKUP($A$9:$A$93,dt!$A$2:$AQ$78,23,FALSE)</f>
        <v>0</v>
      </c>
      <c r="X77" s="3">
        <f>VLOOKUP($A$9:$A$93,dt!$A$2:$AQ$78,24,FALSE)</f>
        <v>36</v>
      </c>
      <c r="Y77" s="3">
        <f>VLOOKUP($A$9:$A$93,dt!$A$2:$AQ$78,25,FALSE)</f>
        <v>5</v>
      </c>
      <c r="Z77" s="3">
        <f>VLOOKUP($A$9:$A$93,dt!$A$2:$AQ$78,26,FALSE)</f>
        <v>0</v>
      </c>
      <c r="AA77" s="3">
        <f>VLOOKUP($A$9:$A$93,dt!$A$2:$AQ$78,27,FALSE)</f>
        <v>0</v>
      </c>
      <c r="AB77" s="3">
        <f>VLOOKUP($A$9:$A$93,dt!$A$2:$AQ$78,28,FALSE)</f>
        <v>76</v>
      </c>
      <c r="AC77" s="3">
        <f>VLOOKUP($A$9:$A$93,dt!$A$2:$AQ$78,29,FALSE)</f>
        <v>13</v>
      </c>
      <c r="AD77" s="3">
        <f>VLOOKUP($A$9:$A$93,dt!$A$2:$AQ$78,30,FALSE)</f>
        <v>79</v>
      </c>
      <c r="AE77" s="3">
        <f>VLOOKUP($A$9:$A$93,dt!$A$2:$AQ$78,31,FALSE)</f>
        <v>19</v>
      </c>
      <c r="AF77" s="3">
        <f>VLOOKUP($A$9:$A$93,dt!$A$2:$AQ$78,32,FALSE)</f>
        <v>0</v>
      </c>
      <c r="AG77" s="3">
        <f>VLOOKUP($A$9:$A$93,dt!$A$2:$AQ$78,33,FALSE)</f>
        <v>0</v>
      </c>
      <c r="AH77" s="3">
        <f>VLOOKUP($A$9:$A$93,dt!$A$2:$AQ$78,34,FALSE)</f>
        <v>5600</v>
      </c>
      <c r="AI77" s="3">
        <f>VLOOKUP($A$9:$A$93,dt!$A$2:$AQ$78,35,FALSE)</f>
        <v>177</v>
      </c>
      <c r="AJ77" s="3">
        <f>VLOOKUP($A$9:$A$93,dt!$A$2:$AQ$78,36,FALSE)</f>
        <v>1392</v>
      </c>
      <c r="AK77" s="3">
        <f>VLOOKUP($A$9:$A$93,dt!$A$2:$AQ$78,37,FALSE)</f>
        <v>78</v>
      </c>
      <c r="AL77" s="3">
        <f>VLOOKUP($A$9:$A$93,dt!$A$2:$AQ$78,38,FALSE)</f>
        <v>100</v>
      </c>
      <c r="AM77" s="3">
        <f>VLOOKUP($A$9:$A$93,dt!$A$2:$AQ$78,39,FALSE)</f>
        <v>1</v>
      </c>
      <c r="AN77" s="3">
        <f>VLOOKUP($A$9:$A$93,dt!$A$2:$AQ$78,40,FALSE)</f>
        <v>5705</v>
      </c>
      <c r="AO77" s="3">
        <f>VLOOKUP($A$9:$A$93,dt!$A$2:$AQ$78,41,FALSE)</f>
        <v>22</v>
      </c>
      <c r="AP77" s="3">
        <f>VLOOKUP($A$9:$A$93,dt!$A$2:$AQ$78,42,FALSE)</f>
        <v>10542</v>
      </c>
      <c r="AQ77" s="3">
        <f>VLOOKUP($A$9:$A$93,dt!$A$2:$AQ$78,43,FALSE)</f>
        <v>100</v>
      </c>
      <c r="AR77" s="3">
        <f>VLOOKUP($A$9:$A$93,dt!$A$1:$AU$78,44,FALSE)</f>
        <v>5705</v>
      </c>
      <c r="AS77" s="3">
        <f>VLOOKUP($A$9:$A$93,dt!$A$1:$AU$78,45,FALSE)</f>
        <v>677</v>
      </c>
    </row>
    <row r="78" spans="1:45" ht="20.45" customHeight="1">
      <c r="A78" s="11" t="s">
        <v>31</v>
      </c>
      <c r="B78" s="13">
        <f t="shared" ref="B78:H78" si="28">SUM(B79:B87)</f>
        <v>16085</v>
      </c>
      <c r="C78" s="13">
        <f t="shared" si="28"/>
        <v>31</v>
      </c>
      <c r="D78" s="13">
        <f t="shared" si="28"/>
        <v>318379</v>
      </c>
      <c r="E78" s="13">
        <f t="shared" si="28"/>
        <v>197</v>
      </c>
      <c r="F78" s="13">
        <f t="shared" si="28"/>
        <v>334464</v>
      </c>
      <c r="G78" s="13">
        <f t="shared" si="28"/>
        <v>216</v>
      </c>
      <c r="H78" s="13">
        <f t="shared" si="28"/>
        <v>69</v>
      </c>
      <c r="I78" s="13">
        <f t="shared" ref="I78:AS78" si="29">SUM(I79:I87)</f>
        <v>12</v>
      </c>
      <c r="J78" s="13">
        <f t="shared" si="29"/>
        <v>13</v>
      </c>
      <c r="K78" s="13">
        <f t="shared" si="29"/>
        <v>3</v>
      </c>
      <c r="L78" s="13">
        <f t="shared" si="29"/>
        <v>327</v>
      </c>
      <c r="M78" s="13">
        <f t="shared" si="29"/>
        <v>89</v>
      </c>
      <c r="N78" s="13">
        <f t="shared" si="29"/>
        <v>996</v>
      </c>
      <c r="O78" s="13">
        <f t="shared" si="29"/>
        <v>283</v>
      </c>
      <c r="P78" s="13">
        <f t="shared" si="29"/>
        <v>14170</v>
      </c>
      <c r="Q78" s="13">
        <f t="shared" si="29"/>
        <v>2370</v>
      </c>
      <c r="R78" s="13">
        <f t="shared" si="29"/>
        <v>6587</v>
      </c>
      <c r="S78" s="13">
        <f t="shared" si="29"/>
        <v>402</v>
      </c>
      <c r="T78" s="13">
        <f t="shared" si="29"/>
        <v>60</v>
      </c>
      <c r="U78" s="13">
        <f t="shared" si="29"/>
        <v>13</v>
      </c>
      <c r="V78" s="13">
        <f t="shared" si="29"/>
        <v>15</v>
      </c>
      <c r="W78" s="13">
        <f t="shared" si="29"/>
        <v>3</v>
      </c>
      <c r="X78" s="13">
        <f t="shared" si="29"/>
        <v>884</v>
      </c>
      <c r="Y78" s="13">
        <f t="shared" si="29"/>
        <v>54</v>
      </c>
      <c r="Z78" s="13">
        <f t="shared" si="29"/>
        <v>0</v>
      </c>
      <c r="AA78" s="13">
        <f t="shared" si="29"/>
        <v>0</v>
      </c>
      <c r="AB78" s="13">
        <f t="shared" si="29"/>
        <v>1275</v>
      </c>
      <c r="AC78" s="13">
        <f t="shared" si="29"/>
        <v>93</v>
      </c>
      <c r="AD78" s="13">
        <f t="shared" ref="AD78:AG78" si="30">SUM(AD79:AD87)</f>
        <v>842</v>
      </c>
      <c r="AE78" s="13">
        <f t="shared" si="30"/>
        <v>83</v>
      </c>
      <c r="AF78" s="13">
        <f t="shared" si="30"/>
        <v>0</v>
      </c>
      <c r="AG78" s="13">
        <f t="shared" si="30"/>
        <v>0</v>
      </c>
      <c r="AH78" s="13">
        <f t="shared" si="29"/>
        <v>23074</v>
      </c>
      <c r="AI78" s="13">
        <f t="shared" si="29"/>
        <v>3378</v>
      </c>
      <c r="AJ78" s="13">
        <f t="shared" si="29"/>
        <v>23888</v>
      </c>
      <c r="AK78" s="13">
        <f t="shared" si="29"/>
        <v>3188</v>
      </c>
      <c r="AL78" s="13">
        <f t="shared" si="29"/>
        <v>4882</v>
      </c>
      <c r="AM78" s="13">
        <f t="shared" si="29"/>
        <v>349</v>
      </c>
      <c r="AN78" s="13">
        <f t="shared" si="29"/>
        <v>48191</v>
      </c>
      <c r="AO78" s="13">
        <f t="shared" si="29"/>
        <v>73</v>
      </c>
      <c r="AP78" s="13">
        <f t="shared" si="29"/>
        <v>72200</v>
      </c>
      <c r="AQ78" s="13">
        <f t="shared" ref="AQ78:AR78" si="31">SUM(AQ79:AQ87)</f>
        <v>4882</v>
      </c>
      <c r="AR78" s="13">
        <f t="shared" si="31"/>
        <v>48191</v>
      </c>
      <c r="AS78" s="13">
        <f t="shared" si="29"/>
        <v>9440</v>
      </c>
    </row>
    <row r="79" spans="1:45" ht="20.45" customHeight="1">
      <c r="A79" s="12" t="s">
        <v>100</v>
      </c>
      <c r="B79" s="3">
        <f>VLOOKUP($A$9:$A$93,dt!$A$2:$AQ$78,2,FALSE)</f>
        <v>5980</v>
      </c>
      <c r="C79" s="3">
        <f>VLOOKUP($A$9:$A$93,dt!$A$2:$AQ$78,3,FALSE)</f>
        <v>9</v>
      </c>
      <c r="D79" s="3">
        <f>VLOOKUP($A$9:$A$93,dt!$A$2:$AQ$78,4,FALSE)</f>
        <v>74507</v>
      </c>
      <c r="E79" s="3">
        <f>VLOOKUP($A$9:$A$93,dt!$A$2:$AQ$78,5,FALSE)</f>
        <v>52</v>
      </c>
      <c r="F79" s="3">
        <f>VLOOKUP($A$9:$A$93,dt!$A$2:$AQ$78,6,FALSE)</f>
        <v>80487</v>
      </c>
      <c r="G79" s="3">
        <f>VLOOKUP($A$9:$A$93,dt!$A$2:$AQ$78,7,FALSE)</f>
        <v>57</v>
      </c>
      <c r="H79" s="3">
        <f>VLOOKUP($A$9:$A$93,dt!$A$2:$AQ$78,8,FALSE)</f>
        <v>11</v>
      </c>
      <c r="I79" s="3">
        <f>VLOOKUP($A$9:$A$93,dt!$A$2:$AQ$78,9,FALSE)</f>
        <v>2</v>
      </c>
      <c r="J79" s="3">
        <f>VLOOKUP($A$9:$A$93,dt!$A$2:$AQ$78,10,FALSE)</f>
        <v>2</v>
      </c>
      <c r="K79" s="3">
        <f>VLOOKUP($A$9:$A$93,dt!$A$2:$AQ$78,11,FALSE)</f>
        <v>1</v>
      </c>
      <c r="L79" s="3">
        <f>VLOOKUP($A$9:$A$93,dt!$A$2:$AQ$78,12,FALSE)</f>
        <v>21</v>
      </c>
      <c r="M79" s="3">
        <f>VLOOKUP($A$9:$A$93,dt!$A$2:$AQ$78,13,FALSE)</f>
        <v>10</v>
      </c>
      <c r="N79" s="3">
        <f>VLOOKUP($A$9:$A$93,dt!$A$2:$AQ$78,14,FALSE)</f>
        <v>156</v>
      </c>
      <c r="O79" s="3">
        <f>VLOOKUP($A$9:$A$93,dt!$A$2:$AQ$78,15,FALSE)</f>
        <v>46</v>
      </c>
      <c r="P79" s="3">
        <f>VLOOKUP($A$9:$A$93,dt!$A$2:$AQ$78,16,FALSE)</f>
        <v>3701</v>
      </c>
      <c r="Q79" s="3">
        <f>VLOOKUP($A$9:$A$93,dt!$A$2:$AQ$78,17,FALSE)</f>
        <v>627</v>
      </c>
      <c r="R79" s="3">
        <f>VLOOKUP($A$9:$A$93,dt!$A$2:$AQ$78,18,FALSE)</f>
        <v>3615</v>
      </c>
      <c r="S79" s="3">
        <f>VLOOKUP($A$9:$A$93,dt!$A$2:$AQ$78,19,FALSE)</f>
        <v>118</v>
      </c>
      <c r="T79" s="3">
        <f>VLOOKUP($A$9:$A$93,dt!$A$2:$AQ$78,20,FALSE)</f>
        <v>6</v>
      </c>
      <c r="U79" s="3">
        <f>VLOOKUP($A$9:$A$93,dt!$A$2:$AQ$78,21,FALSE)</f>
        <v>3</v>
      </c>
      <c r="V79" s="3">
        <f>VLOOKUP($A$9:$A$93,dt!$A$2:$AQ$78,22,FALSE)</f>
        <v>0</v>
      </c>
      <c r="W79" s="3">
        <f>VLOOKUP($A$9:$A$93,dt!$A$2:$AQ$78,23,FALSE)</f>
        <v>0</v>
      </c>
      <c r="X79" s="3">
        <f>VLOOKUP($A$9:$A$93,dt!$A$2:$AQ$78,24,FALSE)</f>
        <v>160</v>
      </c>
      <c r="Y79" s="3">
        <f>VLOOKUP($A$9:$A$93,dt!$A$2:$AQ$78,25,FALSE)</f>
        <v>10</v>
      </c>
      <c r="Z79" s="3">
        <f>VLOOKUP($A$9:$A$93,dt!$A$2:$AQ$78,26,FALSE)</f>
        <v>0</v>
      </c>
      <c r="AA79" s="3">
        <f>VLOOKUP($A$9:$A$93,dt!$A$2:$AQ$78,27,FALSE)</f>
        <v>0</v>
      </c>
      <c r="AB79" s="3">
        <f>VLOOKUP($A$9:$A$93,dt!$A$2:$AQ$78,28,FALSE)</f>
        <v>394</v>
      </c>
      <c r="AC79" s="3">
        <f>VLOOKUP($A$9:$A$93,dt!$A$2:$AQ$78,29,FALSE)</f>
        <v>29</v>
      </c>
      <c r="AD79" s="3">
        <f>VLOOKUP($A$9:$A$93,dt!$A$2:$AQ$78,30,FALSE)</f>
        <v>166</v>
      </c>
      <c r="AE79" s="3">
        <f>VLOOKUP($A$9:$A$93,dt!$A$2:$AQ$78,31,FALSE)</f>
        <v>12</v>
      </c>
      <c r="AF79" s="3">
        <f>VLOOKUP($A$9:$A$93,dt!$A$2:$AQ$78,32,FALSE)</f>
        <v>0</v>
      </c>
      <c r="AG79" s="3">
        <f>VLOOKUP($A$9:$A$93,dt!$A$2:$AQ$78,33,FALSE)</f>
        <v>0</v>
      </c>
      <c r="AH79" s="3">
        <f>VLOOKUP($A$9:$A$93,dt!$A$2:$AQ$78,34,FALSE)</f>
        <v>2695</v>
      </c>
      <c r="AI79" s="3">
        <f>VLOOKUP($A$9:$A$93,dt!$A$2:$AQ$78,35,FALSE)</f>
        <v>418</v>
      </c>
      <c r="AJ79" s="3">
        <f>VLOOKUP($A$9:$A$93,dt!$A$2:$AQ$78,36,FALSE)</f>
        <v>3220</v>
      </c>
      <c r="AK79" s="3">
        <f>VLOOKUP($A$9:$A$93,dt!$A$2:$AQ$78,37,FALSE)</f>
        <v>555</v>
      </c>
      <c r="AL79" s="3">
        <f>VLOOKUP($A$9:$A$93,dt!$A$2:$AQ$78,38,FALSE)</f>
        <v>972</v>
      </c>
      <c r="AM79" s="3">
        <f>VLOOKUP($A$9:$A$93,dt!$A$2:$AQ$78,39,FALSE)</f>
        <v>81</v>
      </c>
      <c r="AN79" s="3">
        <f>VLOOKUP($A$9:$A$93,dt!$A$2:$AQ$78,40,FALSE)</f>
        <v>1420</v>
      </c>
      <c r="AO79" s="3">
        <f>VLOOKUP($A$9:$A$93,dt!$A$2:$AQ$78,41,FALSE)</f>
        <v>14</v>
      </c>
      <c r="AP79" s="3">
        <f>VLOOKUP($A$9:$A$93,dt!$A$2:$AQ$78,42,FALSE)</f>
        <v>14147</v>
      </c>
      <c r="AQ79" s="3">
        <f>VLOOKUP($A$9:$A$93,dt!$A$2:$AQ$78,43,FALSE)</f>
        <v>972</v>
      </c>
      <c r="AR79" s="3">
        <f>VLOOKUP($A$9:$A$93,dt!$A$1:$AU$78,44,FALSE)</f>
        <v>1420</v>
      </c>
      <c r="AS79" s="3">
        <f>VLOOKUP($A$9:$A$93,dt!$A$1:$AU$78,45,FALSE)</f>
        <v>1788</v>
      </c>
    </row>
    <row r="80" spans="1:45" ht="20.45" customHeight="1">
      <c r="A80" s="12" t="s">
        <v>101</v>
      </c>
      <c r="B80" s="3">
        <f>VLOOKUP($A$9:$A$93,dt!$A$2:$AQ$78,2,FALSE)</f>
        <v>0</v>
      </c>
      <c r="C80" s="3">
        <f>VLOOKUP($A$9:$A$93,dt!$A$2:$AQ$78,3,FALSE)</f>
        <v>0</v>
      </c>
      <c r="D80" s="3">
        <f>VLOOKUP($A$9:$A$93,dt!$A$2:$AQ$78,4,FALSE)</f>
        <v>10300</v>
      </c>
      <c r="E80" s="3">
        <f>VLOOKUP($A$9:$A$93,dt!$A$2:$AQ$78,5,FALSE)</f>
        <v>5</v>
      </c>
      <c r="F80" s="3">
        <f>VLOOKUP($A$9:$A$93,dt!$A$2:$AQ$78,6,FALSE)</f>
        <v>10300</v>
      </c>
      <c r="G80" s="3">
        <f>VLOOKUP($A$9:$A$93,dt!$A$2:$AQ$78,7,FALSE)</f>
        <v>5</v>
      </c>
      <c r="H80" s="3">
        <f>VLOOKUP($A$9:$A$93,dt!$A$2:$AQ$78,8,FALSE)</f>
        <v>1</v>
      </c>
      <c r="I80" s="3">
        <f>VLOOKUP($A$9:$A$93,dt!$A$2:$AQ$78,9,FALSE)</f>
        <v>1</v>
      </c>
      <c r="J80" s="3">
        <f>VLOOKUP($A$9:$A$93,dt!$A$2:$AQ$78,10,FALSE)</f>
        <v>0</v>
      </c>
      <c r="K80" s="3">
        <f>VLOOKUP($A$9:$A$93,dt!$A$2:$AQ$78,11,FALSE)</f>
        <v>0</v>
      </c>
      <c r="L80" s="3">
        <f>VLOOKUP($A$9:$A$93,dt!$A$2:$AQ$78,12,FALSE)</f>
        <v>1</v>
      </c>
      <c r="M80" s="3">
        <f>VLOOKUP($A$9:$A$93,dt!$A$2:$AQ$78,13,FALSE)</f>
        <v>1</v>
      </c>
      <c r="N80" s="3">
        <f>VLOOKUP($A$9:$A$93,dt!$A$2:$AQ$78,14,FALSE)</f>
        <v>67</v>
      </c>
      <c r="O80" s="3">
        <f>VLOOKUP($A$9:$A$93,dt!$A$2:$AQ$78,15,FALSE)</f>
        <v>19</v>
      </c>
      <c r="P80" s="3">
        <f>VLOOKUP($A$9:$A$93,dt!$A$2:$AQ$78,16,FALSE)</f>
        <v>1291</v>
      </c>
      <c r="Q80" s="3">
        <f>VLOOKUP($A$9:$A$93,dt!$A$2:$AQ$78,17,FALSE)</f>
        <v>225</v>
      </c>
      <c r="R80" s="3">
        <f>VLOOKUP($A$9:$A$93,dt!$A$2:$AQ$78,18,FALSE)</f>
        <v>273</v>
      </c>
      <c r="S80" s="3">
        <f>VLOOKUP($A$9:$A$93,dt!$A$2:$AQ$78,19,FALSE)</f>
        <v>37</v>
      </c>
      <c r="T80" s="3">
        <f>VLOOKUP($A$9:$A$93,dt!$A$2:$AQ$78,20,FALSE)</f>
        <v>4</v>
      </c>
      <c r="U80" s="3">
        <f>VLOOKUP($A$9:$A$93,dt!$A$2:$AQ$78,21,FALSE)</f>
        <v>2</v>
      </c>
      <c r="V80" s="3">
        <f>VLOOKUP($A$9:$A$93,dt!$A$2:$AQ$78,22,FALSE)</f>
        <v>0</v>
      </c>
      <c r="W80" s="3">
        <f>VLOOKUP($A$9:$A$93,dt!$A$2:$AQ$78,23,FALSE)</f>
        <v>0</v>
      </c>
      <c r="X80" s="3">
        <f>VLOOKUP($A$9:$A$93,dt!$A$2:$AQ$78,24,FALSE)</f>
        <v>154</v>
      </c>
      <c r="Y80" s="3">
        <f>VLOOKUP($A$9:$A$93,dt!$A$2:$AQ$78,25,FALSE)</f>
        <v>4</v>
      </c>
      <c r="Z80" s="3">
        <f>VLOOKUP($A$9:$A$93,dt!$A$2:$AQ$78,26,FALSE)</f>
        <v>0</v>
      </c>
      <c r="AA80" s="3">
        <f>VLOOKUP($A$9:$A$93,dt!$A$2:$AQ$78,27,FALSE)</f>
        <v>0</v>
      </c>
      <c r="AB80" s="3">
        <f>VLOOKUP($A$9:$A$93,dt!$A$2:$AQ$78,28,FALSE)</f>
        <v>161</v>
      </c>
      <c r="AC80" s="3">
        <f>VLOOKUP($A$9:$A$93,dt!$A$2:$AQ$78,29,FALSE)</f>
        <v>8</v>
      </c>
      <c r="AD80" s="3">
        <f>VLOOKUP($A$9:$A$93,dt!$A$2:$AQ$78,30,FALSE)</f>
        <v>67</v>
      </c>
      <c r="AE80" s="3">
        <f>VLOOKUP($A$9:$A$93,dt!$A$2:$AQ$78,31,FALSE)</f>
        <v>14</v>
      </c>
      <c r="AF80" s="3">
        <f>VLOOKUP($A$9:$A$93,dt!$A$2:$AQ$78,32,FALSE)</f>
        <v>0</v>
      </c>
      <c r="AG80" s="3">
        <f>VLOOKUP($A$9:$A$93,dt!$A$2:$AQ$78,33,FALSE)</f>
        <v>0</v>
      </c>
      <c r="AH80" s="3">
        <f>VLOOKUP($A$9:$A$93,dt!$A$2:$AQ$78,34,FALSE)</f>
        <v>4823</v>
      </c>
      <c r="AI80" s="3">
        <f>VLOOKUP($A$9:$A$93,dt!$A$2:$AQ$78,35,FALSE)</f>
        <v>414</v>
      </c>
      <c r="AJ80" s="3">
        <f>VLOOKUP($A$9:$A$93,dt!$A$2:$AQ$78,36,FALSE)</f>
        <v>2271</v>
      </c>
      <c r="AK80" s="3">
        <f>VLOOKUP($A$9:$A$93,dt!$A$2:$AQ$78,37,FALSE)</f>
        <v>188</v>
      </c>
      <c r="AL80" s="3">
        <f>VLOOKUP($A$9:$A$93,dt!$A$2:$AQ$78,38,FALSE)</f>
        <v>333</v>
      </c>
      <c r="AM80" s="3">
        <f>VLOOKUP($A$9:$A$93,dt!$A$2:$AQ$78,39,FALSE)</f>
        <v>29</v>
      </c>
      <c r="AN80" s="3">
        <f>VLOOKUP($A$9:$A$93,dt!$A$2:$AQ$78,40,FALSE)</f>
        <v>414</v>
      </c>
      <c r="AO80" s="3">
        <f>VLOOKUP($A$9:$A$93,dt!$A$2:$AQ$78,41,FALSE)</f>
        <v>6</v>
      </c>
      <c r="AP80" s="3">
        <f>VLOOKUP($A$9:$A$93,dt!$A$2:$AQ$78,42,FALSE)</f>
        <v>9113</v>
      </c>
      <c r="AQ80" s="3">
        <f>VLOOKUP($A$9:$A$93,dt!$A$2:$AQ$78,43,FALSE)</f>
        <v>333</v>
      </c>
      <c r="AR80" s="3">
        <f>VLOOKUP($A$9:$A$93,dt!$A$1:$AU$78,44,FALSE)</f>
        <v>414</v>
      </c>
      <c r="AS80" s="3">
        <f>VLOOKUP($A$9:$A$93,dt!$A$1:$AU$78,45,FALSE)</f>
        <v>832</v>
      </c>
    </row>
    <row r="81" spans="1:45" ht="20.45" customHeight="1">
      <c r="A81" s="12" t="s">
        <v>102</v>
      </c>
      <c r="B81" s="3">
        <f>VLOOKUP($A$9:$A$93,dt!$A$2:$AQ$78,2,FALSE)</f>
        <v>2</v>
      </c>
      <c r="C81" s="3">
        <f>VLOOKUP($A$9:$A$93,dt!$A$2:$AQ$78,3,FALSE)</f>
        <v>1</v>
      </c>
      <c r="D81" s="3">
        <f>VLOOKUP($A$9:$A$93,dt!$A$2:$AQ$78,4,FALSE)</f>
        <v>9060</v>
      </c>
      <c r="E81" s="3">
        <f>VLOOKUP($A$9:$A$93,dt!$A$2:$AQ$78,5,FALSE)</f>
        <v>4</v>
      </c>
      <c r="F81" s="3">
        <f>VLOOKUP($A$9:$A$93,dt!$A$2:$AQ$78,6,FALSE)</f>
        <v>9062</v>
      </c>
      <c r="G81" s="3">
        <f>VLOOKUP($A$9:$A$93,dt!$A$2:$AQ$78,7,FALSE)</f>
        <v>5</v>
      </c>
      <c r="H81" s="3">
        <f>VLOOKUP($A$9:$A$93,dt!$A$2:$AQ$78,8,FALSE)</f>
        <v>4</v>
      </c>
      <c r="I81" s="3">
        <f>VLOOKUP($A$9:$A$93,dt!$A$2:$AQ$78,9,FALSE)</f>
        <v>2</v>
      </c>
      <c r="J81" s="3">
        <f>VLOOKUP($A$9:$A$93,dt!$A$2:$AQ$78,10,FALSE)</f>
        <v>5</v>
      </c>
      <c r="K81" s="3">
        <f>VLOOKUP($A$9:$A$93,dt!$A$2:$AQ$78,11,FALSE)</f>
        <v>1</v>
      </c>
      <c r="L81" s="3">
        <f>VLOOKUP($A$9:$A$93,dt!$A$2:$AQ$78,12,FALSE)</f>
        <v>49</v>
      </c>
      <c r="M81" s="3">
        <f>VLOOKUP($A$9:$A$93,dt!$A$2:$AQ$78,13,FALSE)</f>
        <v>15</v>
      </c>
      <c r="N81" s="3">
        <f>VLOOKUP($A$9:$A$93,dt!$A$2:$AQ$78,14,FALSE)</f>
        <v>50</v>
      </c>
      <c r="O81" s="3">
        <f>VLOOKUP($A$9:$A$93,dt!$A$2:$AQ$78,15,FALSE)</f>
        <v>14</v>
      </c>
      <c r="P81" s="3">
        <f>VLOOKUP($A$9:$A$93,dt!$A$2:$AQ$78,16,FALSE)</f>
        <v>468</v>
      </c>
      <c r="Q81" s="3">
        <f>VLOOKUP($A$9:$A$93,dt!$A$2:$AQ$78,17,FALSE)</f>
        <v>76</v>
      </c>
      <c r="R81" s="3">
        <f>VLOOKUP($A$9:$A$93,dt!$A$2:$AQ$78,18,FALSE)</f>
        <v>157</v>
      </c>
      <c r="S81" s="3">
        <f>VLOOKUP($A$9:$A$93,dt!$A$2:$AQ$78,19,FALSE)</f>
        <v>18</v>
      </c>
      <c r="T81" s="3">
        <f>VLOOKUP($A$9:$A$93,dt!$A$2:$AQ$78,20,FALSE)</f>
        <v>5</v>
      </c>
      <c r="U81" s="3">
        <f>VLOOKUP($A$9:$A$93,dt!$A$2:$AQ$78,21,FALSE)</f>
        <v>2</v>
      </c>
      <c r="V81" s="3">
        <f>VLOOKUP($A$9:$A$93,dt!$A$2:$AQ$78,22,FALSE)</f>
        <v>0</v>
      </c>
      <c r="W81" s="3">
        <f>VLOOKUP($A$9:$A$93,dt!$A$2:$AQ$78,23,FALSE)</f>
        <v>0</v>
      </c>
      <c r="X81" s="3">
        <f>VLOOKUP($A$9:$A$93,dt!$A$2:$AQ$78,24,FALSE)</f>
        <v>52</v>
      </c>
      <c r="Y81" s="3">
        <f>VLOOKUP($A$9:$A$93,dt!$A$2:$AQ$78,25,FALSE)</f>
        <v>4</v>
      </c>
      <c r="Z81" s="3">
        <f>VLOOKUP($A$9:$A$93,dt!$A$2:$AQ$78,26,FALSE)</f>
        <v>0</v>
      </c>
      <c r="AA81" s="3">
        <f>VLOOKUP($A$9:$A$93,dt!$A$2:$AQ$78,27,FALSE)</f>
        <v>0</v>
      </c>
      <c r="AB81" s="3">
        <f>VLOOKUP($A$9:$A$93,dt!$A$2:$AQ$78,28,FALSE)</f>
        <v>96</v>
      </c>
      <c r="AC81" s="3">
        <f>VLOOKUP($A$9:$A$93,dt!$A$2:$AQ$78,29,FALSE)</f>
        <v>6</v>
      </c>
      <c r="AD81" s="3">
        <f>VLOOKUP($A$9:$A$93,dt!$A$2:$AQ$78,30,FALSE)</f>
        <v>2</v>
      </c>
      <c r="AE81" s="3">
        <f>VLOOKUP($A$9:$A$93,dt!$A$2:$AQ$78,31,FALSE)</f>
        <v>1</v>
      </c>
      <c r="AF81" s="3">
        <f>VLOOKUP($A$9:$A$93,dt!$A$2:$AQ$78,32,FALSE)</f>
        <v>0</v>
      </c>
      <c r="AG81" s="3">
        <f>VLOOKUP($A$9:$A$93,dt!$A$2:$AQ$78,33,FALSE)</f>
        <v>0</v>
      </c>
      <c r="AH81" s="3">
        <f>VLOOKUP($A$9:$A$93,dt!$A$2:$AQ$78,34,FALSE)</f>
        <v>974</v>
      </c>
      <c r="AI81" s="3">
        <f>VLOOKUP($A$9:$A$93,dt!$A$2:$AQ$78,35,FALSE)</f>
        <v>151</v>
      </c>
      <c r="AJ81" s="3">
        <f>VLOOKUP($A$9:$A$93,dt!$A$2:$AQ$78,36,FALSE)</f>
        <v>1264</v>
      </c>
      <c r="AK81" s="3">
        <f>VLOOKUP($A$9:$A$93,dt!$A$2:$AQ$78,37,FALSE)</f>
        <v>226</v>
      </c>
      <c r="AL81" s="3">
        <f>VLOOKUP($A$9:$A$93,dt!$A$2:$AQ$78,38,FALSE)</f>
        <v>343</v>
      </c>
      <c r="AM81" s="3">
        <f>VLOOKUP($A$9:$A$93,dt!$A$2:$AQ$78,39,FALSE)</f>
        <v>18</v>
      </c>
      <c r="AN81" s="3">
        <f>VLOOKUP($A$9:$A$93,dt!$A$2:$AQ$78,40,FALSE)</f>
        <v>30127</v>
      </c>
      <c r="AO81" s="3">
        <f>VLOOKUP($A$9:$A$93,dt!$A$2:$AQ$78,41,FALSE)</f>
        <v>4</v>
      </c>
      <c r="AP81" s="3">
        <f>VLOOKUP($A$9:$A$93,dt!$A$2:$AQ$78,42,FALSE)</f>
        <v>3126</v>
      </c>
      <c r="AQ81" s="3">
        <f>VLOOKUP($A$9:$A$93,dt!$A$2:$AQ$78,43,FALSE)</f>
        <v>343</v>
      </c>
      <c r="AR81" s="3">
        <f>VLOOKUP($A$9:$A$93,dt!$A$1:$AU$78,44,FALSE)</f>
        <v>30127</v>
      </c>
      <c r="AS81" s="3">
        <f>VLOOKUP($A$9:$A$93,dt!$A$1:$AU$78,45,FALSE)</f>
        <v>487</v>
      </c>
    </row>
    <row r="82" spans="1:45" ht="20.45" customHeight="1">
      <c r="A82" s="12" t="s">
        <v>103</v>
      </c>
      <c r="B82" s="3">
        <f>VLOOKUP($A$9:$A$93,dt!$A$2:$AQ$78,2,FALSE)</f>
        <v>350</v>
      </c>
      <c r="C82" s="3">
        <f>VLOOKUP($A$9:$A$93,dt!$A$2:$AQ$78,3,FALSE)</f>
        <v>1</v>
      </c>
      <c r="D82" s="3">
        <f>VLOOKUP($A$9:$A$93,dt!$A$2:$AQ$78,4,FALSE)</f>
        <v>5520</v>
      </c>
      <c r="E82" s="3">
        <f>VLOOKUP($A$9:$A$93,dt!$A$2:$AQ$78,5,FALSE)</f>
        <v>4</v>
      </c>
      <c r="F82" s="3">
        <f>VLOOKUP($A$9:$A$93,dt!$A$2:$AQ$78,6,FALSE)</f>
        <v>5870</v>
      </c>
      <c r="G82" s="3">
        <f>VLOOKUP($A$9:$A$93,dt!$A$2:$AQ$78,7,FALSE)</f>
        <v>4</v>
      </c>
      <c r="H82" s="3">
        <f>VLOOKUP($A$9:$A$93,dt!$A$2:$AQ$78,8,FALSE)</f>
        <v>0</v>
      </c>
      <c r="I82" s="3">
        <f>VLOOKUP($A$9:$A$93,dt!$A$2:$AQ$78,9,FALSE)</f>
        <v>0</v>
      </c>
      <c r="J82" s="3">
        <f>VLOOKUP($A$9:$A$93,dt!$A$2:$AQ$78,10,FALSE)</f>
        <v>6</v>
      </c>
      <c r="K82" s="3">
        <f>VLOOKUP($A$9:$A$93,dt!$A$2:$AQ$78,11,FALSE)</f>
        <v>1</v>
      </c>
      <c r="L82" s="3">
        <f>VLOOKUP($A$9:$A$93,dt!$A$2:$AQ$78,12,FALSE)</f>
        <v>161</v>
      </c>
      <c r="M82" s="3">
        <f>VLOOKUP($A$9:$A$93,dt!$A$2:$AQ$78,13,FALSE)</f>
        <v>26</v>
      </c>
      <c r="N82" s="3">
        <f>VLOOKUP($A$9:$A$93,dt!$A$2:$AQ$78,14,FALSE)</f>
        <v>74</v>
      </c>
      <c r="O82" s="3">
        <f>VLOOKUP($A$9:$A$93,dt!$A$2:$AQ$78,15,FALSE)</f>
        <v>11</v>
      </c>
      <c r="P82" s="3">
        <f>VLOOKUP($A$9:$A$93,dt!$A$2:$AQ$78,16,FALSE)</f>
        <v>214</v>
      </c>
      <c r="Q82" s="3">
        <f>VLOOKUP($A$9:$A$93,dt!$A$2:$AQ$78,17,FALSE)</f>
        <v>46</v>
      </c>
      <c r="R82" s="3">
        <f>VLOOKUP($A$9:$A$93,dt!$A$2:$AQ$78,18,FALSE)</f>
        <v>57</v>
      </c>
      <c r="S82" s="3">
        <f>VLOOKUP($A$9:$A$93,dt!$A$2:$AQ$78,19,FALSE)</f>
        <v>14</v>
      </c>
      <c r="T82" s="3">
        <f>VLOOKUP($A$9:$A$93,dt!$A$2:$AQ$78,20,FALSE)</f>
        <v>0</v>
      </c>
      <c r="U82" s="3">
        <f>VLOOKUP($A$9:$A$93,dt!$A$2:$AQ$78,21,FALSE)</f>
        <v>0</v>
      </c>
      <c r="V82" s="3">
        <f>VLOOKUP($A$9:$A$93,dt!$A$2:$AQ$78,22,FALSE)</f>
        <v>0</v>
      </c>
      <c r="W82" s="3">
        <f>VLOOKUP($A$9:$A$93,dt!$A$2:$AQ$78,23,FALSE)</f>
        <v>0</v>
      </c>
      <c r="X82" s="3">
        <f>VLOOKUP($A$9:$A$93,dt!$A$2:$AQ$78,24,FALSE)</f>
        <v>17</v>
      </c>
      <c r="Y82" s="3">
        <f>VLOOKUP($A$9:$A$93,dt!$A$2:$AQ$78,25,FALSE)</f>
        <v>2</v>
      </c>
      <c r="Z82" s="3">
        <f>VLOOKUP($A$9:$A$93,dt!$A$2:$AQ$78,26,FALSE)</f>
        <v>0</v>
      </c>
      <c r="AA82" s="3">
        <f>VLOOKUP($A$9:$A$93,dt!$A$2:$AQ$78,27,FALSE)</f>
        <v>0</v>
      </c>
      <c r="AB82" s="3">
        <f>VLOOKUP($A$9:$A$93,dt!$A$2:$AQ$78,28,FALSE)</f>
        <v>17</v>
      </c>
      <c r="AC82" s="3">
        <f>VLOOKUP($A$9:$A$93,dt!$A$2:$AQ$78,29,FALSE)</f>
        <v>1</v>
      </c>
      <c r="AD82" s="3">
        <f>VLOOKUP($A$9:$A$93,dt!$A$2:$AQ$78,30,FALSE)</f>
        <v>30</v>
      </c>
      <c r="AE82" s="3">
        <f>VLOOKUP($A$9:$A$93,dt!$A$2:$AQ$78,31,FALSE)</f>
        <v>3</v>
      </c>
      <c r="AF82" s="3">
        <f>VLOOKUP($A$9:$A$93,dt!$A$2:$AQ$78,32,FALSE)</f>
        <v>0</v>
      </c>
      <c r="AG82" s="3">
        <f>VLOOKUP($A$9:$A$93,dt!$A$2:$AQ$78,33,FALSE)</f>
        <v>0</v>
      </c>
      <c r="AH82" s="3">
        <f>VLOOKUP($A$9:$A$93,dt!$A$2:$AQ$78,34,FALSE)</f>
        <v>289</v>
      </c>
      <c r="AI82" s="3">
        <f>VLOOKUP($A$9:$A$93,dt!$A$2:$AQ$78,35,FALSE)</f>
        <v>45</v>
      </c>
      <c r="AJ82" s="3">
        <f>VLOOKUP($A$9:$A$93,dt!$A$2:$AQ$78,36,FALSE)</f>
        <v>2720</v>
      </c>
      <c r="AK82" s="3">
        <f>VLOOKUP($A$9:$A$93,dt!$A$2:$AQ$78,37,FALSE)</f>
        <v>347</v>
      </c>
      <c r="AL82" s="3">
        <f>VLOOKUP($A$9:$A$93,dt!$A$2:$AQ$78,38,FALSE)</f>
        <v>3</v>
      </c>
      <c r="AM82" s="3">
        <f>VLOOKUP($A$9:$A$93,dt!$A$2:$AQ$78,39,FALSE)</f>
        <v>1</v>
      </c>
      <c r="AN82" s="3">
        <f>VLOOKUP($A$9:$A$93,dt!$A$2:$AQ$78,40,FALSE)</f>
        <v>10</v>
      </c>
      <c r="AO82" s="3">
        <f>VLOOKUP($A$9:$A$93,dt!$A$2:$AQ$78,41,FALSE)</f>
        <v>1</v>
      </c>
      <c r="AP82" s="3">
        <f>VLOOKUP($A$9:$A$93,dt!$A$2:$AQ$78,42,FALSE)</f>
        <v>3585</v>
      </c>
      <c r="AQ82" s="3">
        <f>VLOOKUP($A$9:$A$93,dt!$A$2:$AQ$78,43,FALSE)</f>
        <v>3</v>
      </c>
      <c r="AR82" s="3">
        <f>VLOOKUP($A$9:$A$93,dt!$A$1:$AU$78,44,FALSE)</f>
        <v>10</v>
      </c>
      <c r="AS82" s="3">
        <f>VLOOKUP($A$9:$A$93,dt!$A$1:$AU$78,45,FALSE)</f>
        <v>473</v>
      </c>
    </row>
    <row r="83" spans="1:45" ht="20.45" customHeight="1">
      <c r="A83" s="12" t="s">
        <v>104</v>
      </c>
      <c r="B83" s="3">
        <f>VLOOKUP($A$9:$A$93,dt!$A$2:$AQ$78,2,FALSE)</f>
        <v>1070</v>
      </c>
      <c r="C83" s="3">
        <f>VLOOKUP($A$9:$A$93,dt!$A$2:$AQ$78,3,FALSE)</f>
        <v>3</v>
      </c>
      <c r="D83" s="3">
        <f>VLOOKUP($A$9:$A$93,dt!$A$2:$AQ$78,4,FALSE)</f>
        <v>71651</v>
      </c>
      <c r="E83" s="3">
        <f>VLOOKUP($A$9:$A$93,dt!$A$2:$AQ$78,5,FALSE)</f>
        <v>39</v>
      </c>
      <c r="F83" s="3">
        <f>VLOOKUP($A$9:$A$93,dt!$A$2:$AQ$78,6,FALSE)</f>
        <v>72721</v>
      </c>
      <c r="G83" s="3">
        <f>VLOOKUP($A$9:$A$93,dt!$A$2:$AQ$78,7,FALSE)</f>
        <v>41</v>
      </c>
      <c r="H83" s="3">
        <f>VLOOKUP($A$9:$A$93,dt!$A$2:$AQ$78,8,FALSE)</f>
        <v>0</v>
      </c>
      <c r="I83" s="3">
        <f>VLOOKUP($A$9:$A$93,dt!$A$2:$AQ$78,9,FALSE)</f>
        <v>0</v>
      </c>
      <c r="J83" s="3">
        <f>VLOOKUP($A$9:$A$93,dt!$A$2:$AQ$78,10,FALSE)</f>
        <v>0</v>
      </c>
      <c r="K83" s="3">
        <f>VLOOKUP($A$9:$A$93,dt!$A$2:$AQ$78,11,FALSE)</f>
        <v>0</v>
      </c>
      <c r="L83" s="3">
        <f>VLOOKUP($A$9:$A$93,dt!$A$2:$AQ$78,12,FALSE)</f>
        <v>4</v>
      </c>
      <c r="M83" s="3">
        <f>VLOOKUP($A$9:$A$93,dt!$A$2:$AQ$78,13,FALSE)</f>
        <v>2</v>
      </c>
      <c r="N83" s="3">
        <f>VLOOKUP($A$9:$A$93,dt!$A$2:$AQ$78,14,FALSE)</f>
        <v>233</v>
      </c>
      <c r="O83" s="3">
        <f>VLOOKUP($A$9:$A$93,dt!$A$2:$AQ$78,15,FALSE)</f>
        <v>76</v>
      </c>
      <c r="P83" s="3">
        <f>VLOOKUP($A$9:$A$93,dt!$A$2:$AQ$78,16,FALSE)</f>
        <v>2811</v>
      </c>
      <c r="Q83" s="3">
        <f>VLOOKUP($A$9:$A$93,dt!$A$2:$AQ$78,17,FALSE)</f>
        <v>425</v>
      </c>
      <c r="R83" s="3">
        <f>VLOOKUP($A$9:$A$93,dt!$A$2:$AQ$78,18,FALSE)</f>
        <v>359</v>
      </c>
      <c r="S83" s="3">
        <f>VLOOKUP($A$9:$A$93,dt!$A$2:$AQ$78,19,FALSE)</f>
        <v>41</v>
      </c>
      <c r="T83" s="3">
        <f>VLOOKUP($A$9:$A$93,dt!$A$2:$AQ$78,20,FALSE)</f>
        <v>5</v>
      </c>
      <c r="U83" s="3">
        <f>VLOOKUP($A$9:$A$93,dt!$A$2:$AQ$78,21,FALSE)</f>
        <v>2</v>
      </c>
      <c r="V83" s="3">
        <f>VLOOKUP($A$9:$A$93,dt!$A$2:$AQ$78,22,FALSE)</f>
        <v>5</v>
      </c>
      <c r="W83" s="3">
        <f>VLOOKUP($A$9:$A$93,dt!$A$2:$AQ$78,23,FALSE)</f>
        <v>2</v>
      </c>
      <c r="X83" s="3">
        <f>VLOOKUP($A$9:$A$93,dt!$A$2:$AQ$78,24,FALSE)</f>
        <v>168</v>
      </c>
      <c r="Y83" s="3">
        <f>VLOOKUP($A$9:$A$93,dt!$A$2:$AQ$78,25,FALSE)</f>
        <v>17</v>
      </c>
      <c r="Z83" s="3">
        <f>VLOOKUP($A$9:$A$93,dt!$A$2:$AQ$78,26,FALSE)</f>
        <v>0</v>
      </c>
      <c r="AA83" s="3">
        <f>VLOOKUP($A$9:$A$93,dt!$A$2:$AQ$78,27,FALSE)</f>
        <v>0</v>
      </c>
      <c r="AB83" s="3">
        <f>VLOOKUP($A$9:$A$93,dt!$A$2:$AQ$78,28,FALSE)</f>
        <v>104</v>
      </c>
      <c r="AC83" s="3">
        <f>VLOOKUP($A$9:$A$93,dt!$A$2:$AQ$78,29,FALSE)</f>
        <v>13</v>
      </c>
      <c r="AD83" s="3">
        <f>VLOOKUP($A$9:$A$93,dt!$A$2:$AQ$78,30,FALSE)</f>
        <v>166</v>
      </c>
      <c r="AE83" s="3">
        <f>VLOOKUP($A$9:$A$93,dt!$A$2:$AQ$78,31,FALSE)</f>
        <v>12</v>
      </c>
      <c r="AF83" s="3">
        <f>VLOOKUP($A$9:$A$93,dt!$A$2:$AQ$78,32,FALSE)</f>
        <v>0</v>
      </c>
      <c r="AG83" s="3">
        <f>VLOOKUP($A$9:$A$93,dt!$A$2:$AQ$78,33,FALSE)</f>
        <v>0</v>
      </c>
      <c r="AH83" s="3">
        <f>VLOOKUP($A$9:$A$93,dt!$A$2:$AQ$78,34,FALSE)</f>
        <v>3423</v>
      </c>
      <c r="AI83" s="3">
        <f>VLOOKUP($A$9:$A$93,dt!$A$2:$AQ$78,35,FALSE)</f>
        <v>621</v>
      </c>
      <c r="AJ83" s="3">
        <f>VLOOKUP($A$9:$A$93,dt!$A$2:$AQ$78,36,FALSE)</f>
        <v>1756</v>
      </c>
      <c r="AK83" s="3">
        <f>VLOOKUP($A$9:$A$93,dt!$A$2:$AQ$78,37,FALSE)</f>
        <v>305</v>
      </c>
      <c r="AL83" s="3">
        <f>VLOOKUP($A$9:$A$93,dt!$A$2:$AQ$78,38,FALSE)</f>
        <v>650</v>
      </c>
      <c r="AM83" s="3">
        <f>VLOOKUP($A$9:$A$93,dt!$A$2:$AQ$78,39,FALSE)</f>
        <v>29</v>
      </c>
      <c r="AN83" s="3">
        <f>VLOOKUP($A$9:$A$93,dt!$A$2:$AQ$78,40,FALSE)</f>
        <v>12361</v>
      </c>
      <c r="AO83" s="3">
        <f>VLOOKUP($A$9:$A$93,dt!$A$2:$AQ$78,41,FALSE)</f>
        <v>28</v>
      </c>
      <c r="AP83" s="3">
        <f>VLOOKUP($A$9:$A$93,dt!$A$2:$AQ$78,42,FALSE)</f>
        <v>9034</v>
      </c>
      <c r="AQ83" s="3">
        <f>VLOOKUP($A$9:$A$93,dt!$A$2:$AQ$78,43,FALSE)</f>
        <v>650</v>
      </c>
      <c r="AR83" s="3">
        <f>VLOOKUP($A$9:$A$93,dt!$A$1:$AU$78,44,FALSE)</f>
        <v>12361</v>
      </c>
      <c r="AS83" s="3">
        <f>VLOOKUP($A$9:$A$93,dt!$A$1:$AU$78,45,FALSE)</f>
        <v>1352</v>
      </c>
    </row>
    <row r="84" spans="1:45" ht="20.45" customHeight="1">
      <c r="A84" s="12" t="s">
        <v>105</v>
      </c>
      <c r="B84" s="3">
        <f>VLOOKUP($A$9:$A$93,dt!$A$2:$AQ$78,2,FALSE)</f>
        <v>100</v>
      </c>
      <c r="C84" s="3">
        <f>VLOOKUP($A$9:$A$93,dt!$A$2:$AQ$78,3,FALSE)</f>
        <v>1</v>
      </c>
      <c r="D84" s="3">
        <f>VLOOKUP($A$9:$A$93,dt!$A$2:$AQ$78,4,FALSE)</f>
        <v>4558</v>
      </c>
      <c r="E84" s="3">
        <f>VLOOKUP($A$9:$A$93,dt!$A$2:$AQ$78,5,FALSE)</f>
        <v>9</v>
      </c>
      <c r="F84" s="3">
        <f>VLOOKUP($A$9:$A$93,dt!$A$2:$AQ$78,6,FALSE)</f>
        <v>4658</v>
      </c>
      <c r="G84" s="3">
        <f>VLOOKUP($A$9:$A$93,dt!$A$2:$AQ$78,7,FALSE)</f>
        <v>10</v>
      </c>
      <c r="H84" s="3">
        <f>VLOOKUP($A$9:$A$93,dt!$A$2:$AQ$78,8,FALSE)</f>
        <v>0</v>
      </c>
      <c r="I84" s="3">
        <f>VLOOKUP($A$9:$A$93,dt!$A$2:$AQ$78,9,FALSE)</f>
        <v>0</v>
      </c>
      <c r="J84" s="3">
        <f>VLOOKUP($A$9:$A$93,dt!$A$2:$AQ$78,10,FALSE)</f>
        <v>0</v>
      </c>
      <c r="K84" s="3">
        <f>VLOOKUP($A$9:$A$93,dt!$A$2:$AQ$78,11,FALSE)</f>
        <v>0</v>
      </c>
      <c r="L84" s="3">
        <f>VLOOKUP($A$9:$A$93,dt!$A$2:$AQ$78,12,FALSE)</f>
        <v>0</v>
      </c>
      <c r="M84" s="3">
        <f>VLOOKUP($A$9:$A$93,dt!$A$2:$AQ$78,13,FALSE)</f>
        <v>0</v>
      </c>
      <c r="N84" s="3">
        <f>VLOOKUP($A$9:$A$93,dt!$A$2:$AQ$78,14,FALSE)</f>
        <v>22</v>
      </c>
      <c r="O84" s="3">
        <f>VLOOKUP($A$9:$A$93,dt!$A$2:$AQ$78,15,FALSE)</f>
        <v>5</v>
      </c>
      <c r="P84" s="3">
        <f>VLOOKUP($A$9:$A$93,dt!$A$2:$AQ$78,16,FALSE)</f>
        <v>387</v>
      </c>
      <c r="Q84" s="3">
        <f>VLOOKUP($A$9:$A$93,dt!$A$2:$AQ$78,17,FALSE)</f>
        <v>81</v>
      </c>
      <c r="R84" s="3">
        <f>VLOOKUP($A$9:$A$93,dt!$A$2:$AQ$78,18,FALSE)</f>
        <v>106</v>
      </c>
      <c r="S84" s="3">
        <f>VLOOKUP($A$9:$A$93,dt!$A$2:$AQ$78,19,FALSE)</f>
        <v>21</v>
      </c>
      <c r="T84" s="3">
        <f>VLOOKUP($A$9:$A$93,dt!$A$2:$AQ$78,20,FALSE)</f>
        <v>7</v>
      </c>
      <c r="U84" s="3">
        <f>VLOOKUP($A$9:$A$93,dt!$A$2:$AQ$78,21,FALSE)</f>
        <v>1</v>
      </c>
      <c r="V84" s="3">
        <f>VLOOKUP($A$9:$A$93,dt!$A$2:$AQ$78,22,FALSE)</f>
        <v>0</v>
      </c>
      <c r="W84" s="3">
        <f>VLOOKUP($A$9:$A$93,dt!$A$2:$AQ$78,23,FALSE)</f>
        <v>0</v>
      </c>
      <c r="X84" s="3">
        <f>VLOOKUP($A$9:$A$93,dt!$A$2:$AQ$78,24,FALSE)</f>
        <v>14</v>
      </c>
      <c r="Y84" s="3">
        <f>VLOOKUP($A$9:$A$93,dt!$A$2:$AQ$78,25,FALSE)</f>
        <v>3</v>
      </c>
      <c r="Z84" s="3">
        <f>VLOOKUP($A$9:$A$93,dt!$A$2:$AQ$78,26,FALSE)</f>
        <v>0</v>
      </c>
      <c r="AA84" s="3">
        <f>VLOOKUP($A$9:$A$93,dt!$A$2:$AQ$78,27,FALSE)</f>
        <v>0</v>
      </c>
      <c r="AB84" s="3">
        <f>VLOOKUP($A$9:$A$93,dt!$A$2:$AQ$78,28,FALSE)</f>
        <v>2</v>
      </c>
      <c r="AC84" s="3">
        <f>VLOOKUP($A$9:$A$93,dt!$A$2:$AQ$78,29,FALSE)</f>
        <v>1</v>
      </c>
      <c r="AD84" s="3">
        <f>VLOOKUP($A$9:$A$93,dt!$A$2:$AQ$78,30,FALSE)</f>
        <v>43</v>
      </c>
      <c r="AE84" s="3">
        <f>VLOOKUP($A$9:$A$93,dt!$A$2:$AQ$78,31,FALSE)</f>
        <v>4</v>
      </c>
      <c r="AF84" s="3">
        <f>VLOOKUP($A$9:$A$93,dt!$A$2:$AQ$78,32,FALSE)</f>
        <v>0</v>
      </c>
      <c r="AG84" s="3">
        <f>VLOOKUP($A$9:$A$93,dt!$A$2:$AQ$78,33,FALSE)</f>
        <v>0</v>
      </c>
      <c r="AH84" s="3">
        <f>VLOOKUP($A$9:$A$93,dt!$A$2:$AQ$78,34,FALSE)</f>
        <v>273</v>
      </c>
      <c r="AI84" s="3">
        <f>VLOOKUP($A$9:$A$93,dt!$A$2:$AQ$78,35,FALSE)</f>
        <v>34</v>
      </c>
      <c r="AJ84" s="3">
        <f>VLOOKUP($A$9:$A$93,dt!$A$2:$AQ$78,36,FALSE)</f>
        <v>2264</v>
      </c>
      <c r="AK84" s="3">
        <f>VLOOKUP($A$9:$A$93,dt!$A$2:$AQ$78,37,FALSE)</f>
        <v>467</v>
      </c>
      <c r="AL84" s="3">
        <f>VLOOKUP($A$9:$A$93,dt!$A$2:$AQ$78,38,FALSE)</f>
        <v>198</v>
      </c>
      <c r="AM84" s="3">
        <f>VLOOKUP($A$9:$A$93,dt!$A$2:$AQ$78,39,FALSE)</f>
        <v>18</v>
      </c>
      <c r="AN84" s="3">
        <f>VLOOKUP($A$9:$A$93,dt!$A$2:$AQ$78,40,FALSE)</f>
        <v>735</v>
      </c>
      <c r="AO84" s="3">
        <f>VLOOKUP($A$9:$A$93,dt!$A$2:$AQ$78,41,FALSE)</f>
        <v>5</v>
      </c>
      <c r="AP84" s="3">
        <f>VLOOKUP($A$9:$A$93,dt!$A$2:$AQ$78,42,FALSE)</f>
        <v>3118</v>
      </c>
      <c r="AQ84" s="3">
        <f>VLOOKUP($A$9:$A$93,dt!$A$2:$AQ$78,43,FALSE)</f>
        <v>198</v>
      </c>
      <c r="AR84" s="3">
        <f>VLOOKUP($A$9:$A$93,dt!$A$1:$AU$78,44,FALSE)</f>
        <v>735</v>
      </c>
      <c r="AS84" s="3">
        <f>VLOOKUP($A$9:$A$93,dt!$A$1:$AU$78,45,FALSE)</f>
        <v>580</v>
      </c>
    </row>
    <row r="85" spans="1:45" ht="20.45" customHeight="1">
      <c r="A85" s="12" t="s">
        <v>106</v>
      </c>
      <c r="B85" s="3">
        <f>VLOOKUP($A$9:$A$93,dt!$A$2:$AQ$78,2,FALSE)</f>
        <v>906</v>
      </c>
      <c r="C85" s="3">
        <f>VLOOKUP($A$9:$A$93,dt!$A$2:$AQ$78,3,FALSE)</f>
        <v>4</v>
      </c>
      <c r="D85" s="3">
        <f>VLOOKUP($A$9:$A$93,dt!$A$2:$AQ$78,4,FALSE)</f>
        <v>10852</v>
      </c>
      <c r="E85" s="3">
        <f>VLOOKUP($A$9:$A$93,dt!$A$2:$AQ$78,5,FALSE)</f>
        <v>19</v>
      </c>
      <c r="F85" s="3">
        <f>VLOOKUP($A$9:$A$93,dt!$A$2:$AQ$78,6,FALSE)</f>
        <v>11758</v>
      </c>
      <c r="G85" s="3">
        <f>VLOOKUP($A$9:$A$93,dt!$A$2:$AQ$78,7,FALSE)</f>
        <v>20</v>
      </c>
      <c r="H85" s="3">
        <f>VLOOKUP($A$9:$A$93,dt!$A$2:$AQ$78,8,FALSE)</f>
        <v>0</v>
      </c>
      <c r="I85" s="3">
        <f>VLOOKUP($A$9:$A$93,dt!$A$2:$AQ$78,9,FALSE)</f>
        <v>0</v>
      </c>
      <c r="J85" s="3">
        <f>VLOOKUP($A$9:$A$93,dt!$A$2:$AQ$78,10,FALSE)</f>
        <v>0</v>
      </c>
      <c r="K85" s="3">
        <f>VLOOKUP($A$9:$A$93,dt!$A$2:$AQ$78,11,FALSE)</f>
        <v>0</v>
      </c>
      <c r="L85" s="3">
        <f>VLOOKUP($A$9:$A$93,dt!$A$2:$AQ$78,12,FALSE)</f>
        <v>2</v>
      </c>
      <c r="M85" s="3">
        <f>VLOOKUP($A$9:$A$93,dt!$A$2:$AQ$78,13,FALSE)</f>
        <v>2</v>
      </c>
      <c r="N85" s="3">
        <f>VLOOKUP($A$9:$A$93,dt!$A$2:$AQ$78,14,FALSE)</f>
        <v>128</v>
      </c>
      <c r="O85" s="3">
        <f>VLOOKUP($A$9:$A$93,dt!$A$2:$AQ$78,15,FALSE)</f>
        <v>34</v>
      </c>
      <c r="P85" s="3">
        <f>VLOOKUP($A$9:$A$93,dt!$A$2:$AQ$78,16,FALSE)</f>
        <v>903</v>
      </c>
      <c r="Q85" s="3">
        <f>VLOOKUP($A$9:$A$93,dt!$A$2:$AQ$78,17,FALSE)</f>
        <v>139</v>
      </c>
      <c r="R85" s="3">
        <f>VLOOKUP($A$9:$A$93,dt!$A$2:$AQ$78,18,FALSE)</f>
        <v>873</v>
      </c>
      <c r="S85" s="3">
        <f>VLOOKUP($A$9:$A$93,dt!$A$2:$AQ$78,19,FALSE)</f>
        <v>50</v>
      </c>
      <c r="T85" s="3">
        <f>VLOOKUP($A$9:$A$93,dt!$A$2:$AQ$78,20,FALSE)</f>
        <v>24</v>
      </c>
      <c r="U85" s="3">
        <f>VLOOKUP($A$9:$A$93,dt!$A$2:$AQ$78,21,FALSE)</f>
        <v>1</v>
      </c>
      <c r="V85" s="3">
        <f>VLOOKUP($A$9:$A$93,dt!$A$2:$AQ$78,22,FALSE)</f>
        <v>0</v>
      </c>
      <c r="W85" s="3">
        <f>VLOOKUP($A$9:$A$93,dt!$A$2:$AQ$78,23,FALSE)</f>
        <v>0</v>
      </c>
      <c r="X85" s="3">
        <f>VLOOKUP($A$9:$A$93,dt!$A$2:$AQ$78,24,FALSE)</f>
        <v>31</v>
      </c>
      <c r="Y85" s="3">
        <f>VLOOKUP($A$9:$A$93,dt!$A$2:$AQ$78,25,FALSE)</f>
        <v>5</v>
      </c>
      <c r="Z85" s="3">
        <f>VLOOKUP($A$9:$A$93,dt!$A$2:$AQ$78,26,FALSE)</f>
        <v>0</v>
      </c>
      <c r="AA85" s="3">
        <f>VLOOKUP($A$9:$A$93,dt!$A$2:$AQ$78,27,FALSE)</f>
        <v>0</v>
      </c>
      <c r="AB85" s="3">
        <f>VLOOKUP($A$9:$A$93,dt!$A$2:$AQ$78,28,FALSE)</f>
        <v>191</v>
      </c>
      <c r="AC85" s="3">
        <f>VLOOKUP($A$9:$A$93,dt!$A$2:$AQ$78,29,FALSE)</f>
        <v>9</v>
      </c>
      <c r="AD85" s="3">
        <f>VLOOKUP($A$9:$A$93,dt!$A$2:$AQ$78,30,FALSE)</f>
        <v>220</v>
      </c>
      <c r="AE85" s="3">
        <f>VLOOKUP($A$9:$A$93,dt!$A$2:$AQ$78,31,FALSE)</f>
        <v>9</v>
      </c>
      <c r="AF85" s="3">
        <f>VLOOKUP($A$9:$A$93,dt!$A$2:$AQ$78,32,FALSE)</f>
        <v>0</v>
      </c>
      <c r="AG85" s="3">
        <f>VLOOKUP($A$9:$A$93,dt!$A$2:$AQ$78,33,FALSE)</f>
        <v>0</v>
      </c>
      <c r="AH85" s="3">
        <f>VLOOKUP($A$9:$A$93,dt!$A$2:$AQ$78,34,FALSE)</f>
        <v>1071</v>
      </c>
      <c r="AI85" s="3">
        <f>VLOOKUP($A$9:$A$93,dt!$A$2:$AQ$78,35,FALSE)</f>
        <v>260</v>
      </c>
      <c r="AJ85" s="3">
        <f>VLOOKUP($A$9:$A$93,dt!$A$2:$AQ$78,36,FALSE)</f>
        <v>912</v>
      </c>
      <c r="AK85" s="3">
        <f>VLOOKUP($A$9:$A$93,dt!$A$2:$AQ$78,37,FALSE)</f>
        <v>246</v>
      </c>
      <c r="AL85" s="3">
        <f>VLOOKUP($A$9:$A$93,dt!$A$2:$AQ$78,38,FALSE)</f>
        <v>521</v>
      </c>
      <c r="AM85" s="3">
        <f>VLOOKUP($A$9:$A$93,dt!$A$2:$AQ$78,39,FALSE)</f>
        <v>19</v>
      </c>
      <c r="AN85" s="3">
        <f>VLOOKUP($A$9:$A$93,dt!$A$2:$AQ$78,40,FALSE)</f>
        <v>200</v>
      </c>
      <c r="AO85" s="3">
        <f>VLOOKUP($A$9:$A$93,dt!$A$2:$AQ$78,41,FALSE)</f>
        <v>2</v>
      </c>
      <c r="AP85" s="3">
        <f>VLOOKUP($A$9:$A$93,dt!$A$2:$AQ$78,42,FALSE)</f>
        <v>4355</v>
      </c>
      <c r="AQ85" s="3">
        <f>VLOOKUP($A$9:$A$93,dt!$A$2:$AQ$78,43,FALSE)</f>
        <v>521</v>
      </c>
      <c r="AR85" s="3">
        <f>VLOOKUP($A$9:$A$93,dt!$A$1:$AU$78,44,FALSE)</f>
        <v>200</v>
      </c>
      <c r="AS85" s="3">
        <f>VLOOKUP($A$9:$A$93,dt!$A$1:$AU$78,45,FALSE)</f>
        <v>675</v>
      </c>
    </row>
    <row r="86" spans="1:45" ht="20.45" customHeight="1">
      <c r="A86" s="12" t="s">
        <v>107</v>
      </c>
      <c r="B86" s="3">
        <f>VLOOKUP($A$9:$A$93,dt!$A$2:$AQ$78,2,FALSE)</f>
        <v>1172</v>
      </c>
      <c r="C86" s="3">
        <f>VLOOKUP($A$9:$A$93,dt!$A$2:$AQ$78,3,FALSE)</f>
        <v>4</v>
      </c>
      <c r="D86" s="3">
        <f>VLOOKUP($A$9:$A$93,dt!$A$2:$AQ$78,4,FALSE)</f>
        <v>44204</v>
      </c>
      <c r="E86" s="3">
        <f>VLOOKUP($A$9:$A$93,dt!$A$2:$AQ$78,5,FALSE)</f>
        <v>23</v>
      </c>
      <c r="F86" s="3">
        <f>VLOOKUP($A$9:$A$93,dt!$A$2:$AQ$78,6,FALSE)</f>
        <v>45376</v>
      </c>
      <c r="G86" s="3">
        <f>VLOOKUP($A$9:$A$93,dt!$A$2:$AQ$78,7,FALSE)</f>
        <v>26</v>
      </c>
      <c r="H86" s="3">
        <f>VLOOKUP($A$9:$A$93,dt!$A$2:$AQ$78,8,FALSE)</f>
        <v>43</v>
      </c>
      <c r="I86" s="3">
        <f>VLOOKUP($A$9:$A$93,dt!$A$2:$AQ$78,9,FALSE)</f>
        <v>6</v>
      </c>
      <c r="J86" s="3">
        <f>VLOOKUP($A$9:$A$93,dt!$A$2:$AQ$78,10,FALSE)</f>
        <v>0</v>
      </c>
      <c r="K86" s="3">
        <f>VLOOKUP($A$9:$A$93,dt!$A$2:$AQ$78,11,FALSE)</f>
        <v>0</v>
      </c>
      <c r="L86" s="3">
        <f>VLOOKUP($A$9:$A$93,dt!$A$2:$AQ$78,12,FALSE)</f>
        <v>79</v>
      </c>
      <c r="M86" s="3">
        <f>VLOOKUP($A$9:$A$93,dt!$A$2:$AQ$78,13,FALSE)</f>
        <v>26</v>
      </c>
      <c r="N86" s="3">
        <f>VLOOKUP($A$9:$A$93,dt!$A$2:$AQ$78,14,FALSE)</f>
        <v>71</v>
      </c>
      <c r="O86" s="3">
        <f>VLOOKUP($A$9:$A$93,dt!$A$2:$AQ$78,15,FALSE)</f>
        <v>23</v>
      </c>
      <c r="P86" s="3">
        <f>VLOOKUP($A$9:$A$93,dt!$A$2:$AQ$78,16,FALSE)</f>
        <v>1055</v>
      </c>
      <c r="Q86" s="3">
        <f>VLOOKUP($A$9:$A$93,dt!$A$2:$AQ$78,17,FALSE)</f>
        <v>154</v>
      </c>
      <c r="R86" s="3">
        <f>VLOOKUP($A$9:$A$93,dt!$A$2:$AQ$78,18,FALSE)</f>
        <v>375</v>
      </c>
      <c r="S86" s="3">
        <f>VLOOKUP($A$9:$A$93,dt!$A$2:$AQ$78,19,FALSE)</f>
        <v>27</v>
      </c>
      <c r="T86" s="3">
        <f>VLOOKUP($A$9:$A$93,dt!$A$2:$AQ$78,20,FALSE)</f>
        <v>9</v>
      </c>
      <c r="U86" s="3">
        <f>VLOOKUP($A$9:$A$93,dt!$A$2:$AQ$78,21,FALSE)</f>
        <v>2</v>
      </c>
      <c r="V86" s="3">
        <f>VLOOKUP($A$9:$A$93,dt!$A$2:$AQ$78,22,FALSE)</f>
        <v>10</v>
      </c>
      <c r="W86" s="3">
        <f>VLOOKUP($A$9:$A$93,dt!$A$2:$AQ$78,23,FALSE)</f>
        <v>1</v>
      </c>
      <c r="X86" s="3">
        <f>VLOOKUP($A$9:$A$93,dt!$A$2:$AQ$78,24,FALSE)</f>
        <v>160</v>
      </c>
      <c r="Y86" s="3">
        <f>VLOOKUP($A$9:$A$93,dt!$A$2:$AQ$78,25,FALSE)</f>
        <v>3</v>
      </c>
      <c r="Z86" s="3">
        <f>VLOOKUP($A$9:$A$93,dt!$A$2:$AQ$78,26,FALSE)</f>
        <v>0</v>
      </c>
      <c r="AA86" s="3">
        <f>VLOOKUP($A$9:$A$93,dt!$A$2:$AQ$78,27,FALSE)</f>
        <v>0</v>
      </c>
      <c r="AB86" s="3">
        <f>VLOOKUP($A$9:$A$93,dt!$A$2:$AQ$78,28,FALSE)</f>
        <v>202</v>
      </c>
      <c r="AC86" s="3">
        <f>VLOOKUP($A$9:$A$93,dt!$A$2:$AQ$78,29,FALSE)</f>
        <v>14</v>
      </c>
      <c r="AD86" s="3">
        <f>VLOOKUP($A$9:$A$93,dt!$A$2:$AQ$78,30,FALSE)</f>
        <v>46</v>
      </c>
      <c r="AE86" s="3">
        <f>VLOOKUP($A$9:$A$93,dt!$A$2:$AQ$78,31,FALSE)</f>
        <v>7</v>
      </c>
      <c r="AF86" s="3">
        <f>VLOOKUP($A$9:$A$93,dt!$A$2:$AQ$78,32,FALSE)</f>
        <v>0</v>
      </c>
      <c r="AG86" s="3">
        <f>VLOOKUP($A$9:$A$93,dt!$A$2:$AQ$78,33,FALSE)</f>
        <v>0</v>
      </c>
      <c r="AH86" s="3">
        <f>VLOOKUP($A$9:$A$93,dt!$A$2:$AQ$78,34,FALSE)</f>
        <v>4727</v>
      </c>
      <c r="AI86" s="3">
        <f>VLOOKUP($A$9:$A$93,dt!$A$2:$AQ$78,35,FALSE)</f>
        <v>745</v>
      </c>
      <c r="AJ86" s="3">
        <f>VLOOKUP($A$9:$A$93,dt!$A$2:$AQ$78,36,FALSE)</f>
        <v>2826</v>
      </c>
      <c r="AK86" s="3">
        <f>VLOOKUP($A$9:$A$93,dt!$A$2:$AQ$78,37,FALSE)</f>
        <v>512</v>
      </c>
      <c r="AL86" s="3">
        <f>VLOOKUP($A$9:$A$93,dt!$A$2:$AQ$78,38,FALSE)</f>
        <v>589</v>
      </c>
      <c r="AM86" s="3">
        <f>VLOOKUP($A$9:$A$93,dt!$A$2:$AQ$78,39,FALSE)</f>
        <v>44</v>
      </c>
      <c r="AN86" s="3">
        <f>VLOOKUP($A$9:$A$93,dt!$A$2:$AQ$78,40,FALSE)</f>
        <v>545</v>
      </c>
      <c r="AO86" s="3">
        <f>VLOOKUP($A$9:$A$93,dt!$A$2:$AQ$78,41,FALSE)</f>
        <v>3</v>
      </c>
      <c r="AP86" s="3">
        <f>VLOOKUP($A$9:$A$93,dt!$A$2:$AQ$78,42,FALSE)</f>
        <v>9603</v>
      </c>
      <c r="AQ86" s="3">
        <f>VLOOKUP($A$9:$A$93,dt!$A$2:$AQ$78,43,FALSE)</f>
        <v>589</v>
      </c>
      <c r="AR86" s="3">
        <f>VLOOKUP($A$9:$A$93,dt!$A$1:$AU$78,44,FALSE)</f>
        <v>545</v>
      </c>
      <c r="AS86" s="3">
        <f>VLOOKUP($A$9:$A$93,dt!$A$1:$AU$78,45,FALSE)</f>
        <v>1469</v>
      </c>
    </row>
    <row r="87" spans="1:45" ht="20.45" customHeight="1">
      <c r="A87" s="12" t="s">
        <v>108</v>
      </c>
      <c r="B87" s="3">
        <f>VLOOKUP($A$9:$A$93,dt!$A$2:$AQ$78,2,FALSE)</f>
        <v>6505</v>
      </c>
      <c r="C87" s="3">
        <f>VLOOKUP($A$9:$A$93,dt!$A$2:$AQ$78,3,FALSE)</f>
        <v>8</v>
      </c>
      <c r="D87" s="3">
        <f>VLOOKUP($A$9:$A$93,dt!$A$2:$AQ$78,4,FALSE)</f>
        <v>87727</v>
      </c>
      <c r="E87" s="3">
        <f>VLOOKUP($A$9:$A$93,dt!$A$2:$AQ$78,5,FALSE)</f>
        <v>42</v>
      </c>
      <c r="F87" s="3">
        <f>VLOOKUP($A$9:$A$93,dt!$A$2:$AQ$78,6,FALSE)</f>
        <v>94232</v>
      </c>
      <c r="G87" s="3">
        <f>VLOOKUP($A$9:$A$93,dt!$A$2:$AQ$78,7,FALSE)</f>
        <v>48</v>
      </c>
      <c r="H87" s="3">
        <f>VLOOKUP($A$9:$A$93,dt!$A$2:$AQ$78,8,FALSE)</f>
        <v>10</v>
      </c>
      <c r="I87" s="3">
        <f>VLOOKUP($A$9:$A$93,dt!$A$2:$AQ$78,9,FALSE)</f>
        <v>1</v>
      </c>
      <c r="J87" s="3">
        <f>VLOOKUP($A$9:$A$93,dt!$A$2:$AQ$78,10,FALSE)</f>
        <v>0</v>
      </c>
      <c r="K87" s="3">
        <f>VLOOKUP($A$9:$A$93,dt!$A$2:$AQ$78,11,FALSE)</f>
        <v>0</v>
      </c>
      <c r="L87" s="3">
        <f>VLOOKUP($A$9:$A$93,dt!$A$2:$AQ$78,12,FALSE)</f>
        <v>10</v>
      </c>
      <c r="M87" s="3">
        <f>VLOOKUP($A$9:$A$93,dt!$A$2:$AQ$78,13,FALSE)</f>
        <v>7</v>
      </c>
      <c r="N87" s="3">
        <f>VLOOKUP($A$9:$A$93,dt!$A$2:$AQ$78,14,FALSE)</f>
        <v>195</v>
      </c>
      <c r="O87" s="3">
        <f>VLOOKUP($A$9:$A$93,dt!$A$2:$AQ$78,15,FALSE)</f>
        <v>55</v>
      </c>
      <c r="P87" s="3">
        <f>VLOOKUP($A$9:$A$93,dt!$A$2:$AQ$78,16,FALSE)</f>
        <v>3340</v>
      </c>
      <c r="Q87" s="3">
        <f>VLOOKUP($A$9:$A$93,dt!$A$2:$AQ$78,17,FALSE)</f>
        <v>597</v>
      </c>
      <c r="R87" s="3">
        <f>VLOOKUP($A$9:$A$93,dt!$A$2:$AQ$78,18,FALSE)</f>
        <v>772</v>
      </c>
      <c r="S87" s="3">
        <f>VLOOKUP($A$9:$A$93,dt!$A$2:$AQ$78,19,FALSE)</f>
        <v>76</v>
      </c>
      <c r="T87" s="3">
        <f>VLOOKUP($A$9:$A$93,dt!$A$2:$AQ$78,20,FALSE)</f>
        <v>0</v>
      </c>
      <c r="U87" s="3">
        <f>VLOOKUP($A$9:$A$93,dt!$A$2:$AQ$78,21,FALSE)</f>
        <v>0</v>
      </c>
      <c r="V87" s="3">
        <f>VLOOKUP($A$9:$A$93,dt!$A$2:$AQ$78,22,FALSE)</f>
        <v>0</v>
      </c>
      <c r="W87" s="3">
        <f>VLOOKUP($A$9:$A$93,dt!$A$2:$AQ$78,23,FALSE)</f>
        <v>0</v>
      </c>
      <c r="X87" s="3">
        <f>VLOOKUP($A$9:$A$93,dt!$A$2:$AQ$78,24,FALSE)</f>
        <v>128</v>
      </c>
      <c r="Y87" s="3">
        <f>VLOOKUP($A$9:$A$93,dt!$A$2:$AQ$78,25,FALSE)</f>
        <v>6</v>
      </c>
      <c r="Z87" s="3">
        <f>VLOOKUP($A$9:$A$93,dt!$A$2:$AQ$78,26,FALSE)</f>
        <v>0</v>
      </c>
      <c r="AA87" s="3">
        <f>VLOOKUP($A$9:$A$93,dt!$A$2:$AQ$78,27,FALSE)</f>
        <v>0</v>
      </c>
      <c r="AB87" s="3">
        <f>VLOOKUP($A$9:$A$93,dt!$A$2:$AQ$78,28,FALSE)</f>
        <v>108</v>
      </c>
      <c r="AC87" s="3">
        <f>VLOOKUP($A$9:$A$93,dt!$A$2:$AQ$78,29,FALSE)</f>
        <v>12</v>
      </c>
      <c r="AD87" s="3">
        <f>VLOOKUP($A$9:$A$93,dt!$A$2:$AQ$78,30,FALSE)</f>
        <v>102</v>
      </c>
      <c r="AE87" s="3">
        <f>VLOOKUP($A$9:$A$93,dt!$A$2:$AQ$78,31,FALSE)</f>
        <v>21</v>
      </c>
      <c r="AF87" s="3">
        <f>VLOOKUP($A$9:$A$93,dt!$A$2:$AQ$78,32,FALSE)</f>
        <v>0</v>
      </c>
      <c r="AG87" s="3">
        <f>VLOOKUP($A$9:$A$93,dt!$A$2:$AQ$78,33,FALSE)</f>
        <v>0</v>
      </c>
      <c r="AH87" s="3">
        <f>VLOOKUP($A$9:$A$93,dt!$A$2:$AQ$78,34,FALSE)</f>
        <v>4799</v>
      </c>
      <c r="AI87" s="3">
        <f>VLOOKUP($A$9:$A$93,dt!$A$2:$AQ$78,35,FALSE)</f>
        <v>690</v>
      </c>
      <c r="AJ87" s="3">
        <f>VLOOKUP($A$9:$A$93,dt!$A$2:$AQ$78,36,FALSE)</f>
        <v>6655</v>
      </c>
      <c r="AK87" s="3">
        <f>VLOOKUP($A$9:$A$93,dt!$A$2:$AQ$78,37,FALSE)</f>
        <v>342</v>
      </c>
      <c r="AL87" s="3">
        <f>VLOOKUP($A$9:$A$93,dt!$A$2:$AQ$78,38,FALSE)</f>
        <v>1273</v>
      </c>
      <c r="AM87" s="3">
        <f>VLOOKUP($A$9:$A$93,dt!$A$2:$AQ$78,39,FALSE)</f>
        <v>110</v>
      </c>
      <c r="AN87" s="3">
        <f>VLOOKUP($A$9:$A$93,dt!$A$2:$AQ$78,40,FALSE)</f>
        <v>2379</v>
      </c>
      <c r="AO87" s="3">
        <f>VLOOKUP($A$9:$A$93,dt!$A$2:$AQ$78,41,FALSE)</f>
        <v>10</v>
      </c>
      <c r="AP87" s="3">
        <f>VLOOKUP($A$9:$A$93,dt!$A$2:$AQ$78,42,FALSE)</f>
        <v>16119</v>
      </c>
      <c r="AQ87" s="3">
        <f>VLOOKUP($A$9:$A$93,dt!$A$2:$AQ$78,43,FALSE)</f>
        <v>1273</v>
      </c>
      <c r="AR87" s="3">
        <f>VLOOKUP($A$9:$A$93,dt!$A$1:$AU$78,44,FALSE)</f>
        <v>2379</v>
      </c>
      <c r="AS87" s="3">
        <f>VLOOKUP($A$9:$A$93,dt!$A$1:$AU$78,45,FALSE)</f>
        <v>1784</v>
      </c>
    </row>
    <row r="88" spans="1:45" ht="20.45" customHeight="1">
      <c r="A88" s="11" t="s">
        <v>32</v>
      </c>
      <c r="B88" s="13">
        <f t="shared" ref="B88:H88" si="32">SUM(B89:B93)</f>
        <v>19194</v>
      </c>
      <c r="C88" s="13">
        <f t="shared" si="32"/>
        <v>27</v>
      </c>
      <c r="D88" s="13">
        <f t="shared" si="32"/>
        <v>315978</v>
      </c>
      <c r="E88" s="13">
        <f t="shared" si="32"/>
        <v>228</v>
      </c>
      <c r="F88" s="13">
        <f t="shared" si="32"/>
        <v>335172</v>
      </c>
      <c r="G88" s="13">
        <f t="shared" si="32"/>
        <v>248</v>
      </c>
      <c r="H88" s="13">
        <f t="shared" si="32"/>
        <v>24</v>
      </c>
      <c r="I88" s="13">
        <f t="shared" ref="I88:AS88" si="33">SUM(I89:I93)</f>
        <v>3</v>
      </c>
      <c r="J88" s="13">
        <f t="shared" si="33"/>
        <v>0</v>
      </c>
      <c r="K88" s="13">
        <f t="shared" si="33"/>
        <v>0</v>
      </c>
      <c r="L88" s="13">
        <f t="shared" si="33"/>
        <v>29</v>
      </c>
      <c r="M88" s="13">
        <f t="shared" si="33"/>
        <v>16</v>
      </c>
      <c r="N88" s="13">
        <f t="shared" si="33"/>
        <v>730</v>
      </c>
      <c r="O88" s="13">
        <f t="shared" si="33"/>
        <v>264</v>
      </c>
      <c r="P88" s="13">
        <f t="shared" si="33"/>
        <v>10514</v>
      </c>
      <c r="Q88" s="13">
        <f t="shared" si="33"/>
        <v>2181</v>
      </c>
      <c r="R88" s="13">
        <f t="shared" si="33"/>
        <v>3931</v>
      </c>
      <c r="S88" s="13">
        <f t="shared" si="33"/>
        <v>535</v>
      </c>
      <c r="T88" s="13">
        <f t="shared" si="33"/>
        <v>53</v>
      </c>
      <c r="U88" s="13">
        <f t="shared" si="33"/>
        <v>11</v>
      </c>
      <c r="V88" s="13">
        <f t="shared" si="33"/>
        <v>12</v>
      </c>
      <c r="W88" s="13">
        <f t="shared" si="33"/>
        <v>3</v>
      </c>
      <c r="X88" s="13">
        <f t="shared" si="33"/>
        <v>216</v>
      </c>
      <c r="Y88" s="13">
        <f t="shared" si="33"/>
        <v>31</v>
      </c>
      <c r="Z88" s="13">
        <f t="shared" si="33"/>
        <v>0</v>
      </c>
      <c r="AA88" s="13">
        <f t="shared" si="33"/>
        <v>0</v>
      </c>
      <c r="AB88" s="13">
        <f t="shared" si="33"/>
        <v>1065</v>
      </c>
      <c r="AC88" s="13">
        <f t="shared" si="33"/>
        <v>41</v>
      </c>
      <c r="AD88" s="13">
        <f t="shared" ref="AD88:AG88" si="34">SUM(AD89:AD93)</f>
        <v>1610</v>
      </c>
      <c r="AE88" s="13">
        <f t="shared" si="34"/>
        <v>109</v>
      </c>
      <c r="AF88" s="13">
        <f t="shared" si="34"/>
        <v>0</v>
      </c>
      <c r="AG88" s="13">
        <f t="shared" si="34"/>
        <v>0</v>
      </c>
      <c r="AH88" s="13">
        <f t="shared" si="33"/>
        <v>57252</v>
      </c>
      <c r="AI88" s="13">
        <f t="shared" si="33"/>
        <v>7346</v>
      </c>
      <c r="AJ88" s="13">
        <f t="shared" si="33"/>
        <v>25859</v>
      </c>
      <c r="AK88" s="13">
        <f t="shared" si="33"/>
        <v>3162</v>
      </c>
      <c r="AL88" s="13">
        <f t="shared" si="33"/>
        <v>8412</v>
      </c>
      <c r="AM88" s="13">
        <f t="shared" si="33"/>
        <v>320</v>
      </c>
      <c r="AN88" s="13">
        <f t="shared" si="33"/>
        <v>648</v>
      </c>
      <c r="AO88" s="13">
        <f t="shared" si="33"/>
        <v>10</v>
      </c>
      <c r="AP88" s="13">
        <f t="shared" si="33"/>
        <v>101295</v>
      </c>
      <c r="AQ88" s="13">
        <f t="shared" ref="AQ88:AR88" si="35">SUM(AQ89:AQ93)</f>
        <v>8412</v>
      </c>
      <c r="AR88" s="13">
        <f t="shared" si="35"/>
        <v>648</v>
      </c>
      <c r="AS88" s="13">
        <f t="shared" si="33"/>
        <v>12511</v>
      </c>
    </row>
    <row r="89" spans="1:45" ht="20.45" customHeight="1">
      <c r="A89" s="12" t="s">
        <v>109</v>
      </c>
      <c r="B89" s="3">
        <f>VLOOKUP($A$9:$A$93,dt!$A$2:$AQ$78,2,FALSE)</f>
        <v>5941</v>
      </c>
      <c r="C89" s="3">
        <f>VLOOKUP($A$9:$A$93,dt!$A$2:$AQ$78,3,FALSE)</f>
        <v>7</v>
      </c>
      <c r="D89" s="3">
        <f>VLOOKUP($A$9:$A$93,dt!$A$2:$AQ$78,4,FALSE)</f>
        <v>189818</v>
      </c>
      <c r="E89" s="3">
        <f>VLOOKUP($A$9:$A$93,dt!$A$2:$AQ$78,5,FALSE)</f>
        <v>66</v>
      </c>
      <c r="F89" s="3">
        <f>VLOOKUP($A$9:$A$93,dt!$A$2:$AQ$78,6,FALSE)</f>
        <v>195759</v>
      </c>
      <c r="G89" s="3">
        <f>VLOOKUP($A$9:$A$93,dt!$A$2:$AQ$78,7,FALSE)</f>
        <v>71</v>
      </c>
      <c r="H89" s="3">
        <f>VLOOKUP($A$9:$A$93,dt!$A$2:$AQ$78,8,FALSE)</f>
        <v>5</v>
      </c>
      <c r="I89" s="3">
        <f>VLOOKUP($A$9:$A$93,dt!$A$2:$AQ$78,9,FALSE)</f>
        <v>1</v>
      </c>
      <c r="J89" s="3">
        <f>VLOOKUP($A$9:$A$93,dt!$A$2:$AQ$78,10,FALSE)</f>
        <v>0</v>
      </c>
      <c r="K89" s="3">
        <f>VLOOKUP($A$9:$A$93,dt!$A$2:$AQ$78,11,FALSE)</f>
        <v>0</v>
      </c>
      <c r="L89" s="3">
        <f>VLOOKUP($A$9:$A$93,dt!$A$2:$AQ$78,12,FALSE)</f>
        <v>0</v>
      </c>
      <c r="M89" s="3">
        <f>VLOOKUP($A$9:$A$93,dt!$A$2:$AQ$78,13,FALSE)</f>
        <v>0</v>
      </c>
      <c r="N89" s="3">
        <f>VLOOKUP($A$9:$A$93,dt!$A$2:$AQ$78,14,FALSE)</f>
        <v>210</v>
      </c>
      <c r="O89" s="3">
        <f>VLOOKUP($A$9:$A$93,dt!$A$2:$AQ$78,15,FALSE)</f>
        <v>85</v>
      </c>
      <c r="P89" s="3">
        <f>VLOOKUP($A$9:$A$93,dt!$A$2:$AQ$78,16,FALSE)</f>
        <v>3900</v>
      </c>
      <c r="Q89" s="3">
        <f>VLOOKUP($A$9:$A$93,dt!$A$2:$AQ$78,17,FALSE)</f>
        <v>577</v>
      </c>
      <c r="R89" s="3">
        <f>VLOOKUP($A$9:$A$93,dt!$A$2:$AQ$78,18,FALSE)</f>
        <v>2476</v>
      </c>
      <c r="S89" s="3">
        <f>VLOOKUP($A$9:$A$93,dt!$A$2:$AQ$78,19,FALSE)</f>
        <v>337</v>
      </c>
      <c r="T89" s="3">
        <f>VLOOKUP($A$9:$A$93,dt!$A$2:$AQ$78,20,FALSE)</f>
        <v>20</v>
      </c>
      <c r="U89" s="3">
        <f>VLOOKUP($A$9:$A$93,dt!$A$2:$AQ$78,21,FALSE)</f>
        <v>5</v>
      </c>
      <c r="V89" s="3">
        <f>VLOOKUP($A$9:$A$93,dt!$A$2:$AQ$78,22,FALSE)</f>
        <v>2</v>
      </c>
      <c r="W89" s="3">
        <f>VLOOKUP($A$9:$A$93,dt!$A$2:$AQ$78,23,FALSE)</f>
        <v>1</v>
      </c>
      <c r="X89" s="3">
        <f>VLOOKUP($A$9:$A$93,dt!$A$2:$AQ$78,24,FALSE)</f>
        <v>66</v>
      </c>
      <c r="Y89" s="3">
        <f>VLOOKUP($A$9:$A$93,dt!$A$2:$AQ$78,25,FALSE)</f>
        <v>10</v>
      </c>
      <c r="Z89" s="3">
        <f>VLOOKUP($A$9:$A$93,dt!$A$2:$AQ$78,26,FALSE)</f>
        <v>0</v>
      </c>
      <c r="AA89" s="3">
        <f>VLOOKUP($A$9:$A$93,dt!$A$2:$AQ$78,27,FALSE)</f>
        <v>0</v>
      </c>
      <c r="AB89" s="3">
        <f>VLOOKUP($A$9:$A$93,dt!$A$2:$AQ$78,28,FALSE)</f>
        <v>545</v>
      </c>
      <c r="AC89" s="3">
        <f>VLOOKUP($A$9:$A$93,dt!$A$2:$AQ$78,29,FALSE)</f>
        <v>29</v>
      </c>
      <c r="AD89" s="3">
        <f>VLOOKUP($A$9:$A$93,dt!$A$2:$AQ$78,30,FALSE)</f>
        <v>587</v>
      </c>
      <c r="AE89" s="3">
        <f>VLOOKUP($A$9:$A$93,dt!$A$2:$AQ$78,31,FALSE)</f>
        <v>19</v>
      </c>
      <c r="AF89" s="3">
        <f>VLOOKUP($A$9:$A$93,dt!$A$2:$AQ$78,32,FALSE)</f>
        <v>0</v>
      </c>
      <c r="AG89" s="3">
        <f>VLOOKUP($A$9:$A$93,dt!$A$2:$AQ$78,33,FALSE)</f>
        <v>0</v>
      </c>
      <c r="AH89" s="3">
        <f>VLOOKUP($A$9:$A$93,dt!$A$2:$AQ$78,34,FALSE)</f>
        <v>9435</v>
      </c>
      <c r="AI89" s="3">
        <f>VLOOKUP($A$9:$A$93,dt!$A$2:$AQ$78,35,FALSE)</f>
        <v>549</v>
      </c>
      <c r="AJ89" s="3">
        <f>VLOOKUP($A$9:$A$93,dt!$A$2:$AQ$78,36,FALSE)</f>
        <v>6708</v>
      </c>
      <c r="AK89" s="3">
        <f>VLOOKUP($A$9:$A$93,dt!$A$2:$AQ$78,37,FALSE)</f>
        <v>390</v>
      </c>
      <c r="AL89" s="3">
        <f>VLOOKUP($A$9:$A$93,dt!$A$2:$AQ$78,38,FALSE)</f>
        <v>6589</v>
      </c>
      <c r="AM89" s="3">
        <f>VLOOKUP($A$9:$A$93,dt!$A$2:$AQ$78,39,FALSE)</f>
        <v>224</v>
      </c>
      <c r="AN89" s="3">
        <f>VLOOKUP($A$9:$A$93,dt!$A$2:$AQ$78,40,FALSE)</f>
        <v>638</v>
      </c>
      <c r="AO89" s="3">
        <f>VLOOKUP($A$9:$A$93,dt!$A$2:$AQ$78,41,FALSE)</f>
        <v>9</v>
      </c>
      <c r="AP89" s="3">
        <f>VLOOKUP($A$9:$A$93,dt!$A$2:$AQ$78,42,FALSE)</f>
        <v>23954</v>
      </c>
      <c r="AQ89" s="3">
        <f>VLOOKUP($A$9:$A$93,dt!$A$2:$AQ$78,43,FALSE)</f>
        <v>6589</v>
      </c>
      <c r="AR89" s="3">
        <f>VLOOKUP($A$9:$A$93,dt!$A$1:$AU$78,44,FALSE)</f>
        <v>638</v>
      </c>
      <c r="AS89" s="3">
        <f>VLOOKUP($A$9:$A$93,dt!$A$1:$AU$78,45,FALSE)</f>
        <v>2056</v>
      </c>
    </row>
    <row r="90" spans="1:45" ht="20.45" customHeight="1">
      <c r="A90" s="12" t="s">
        <v>110</v>
      </c>
      <c r="B90" s="3">
        <f>VLOOKUP($A$9:$A$93,dt!$A$2:$AQ$78,2,FALSE)</f>
        <v>0</v>
      </c>
      <c r="C90" s="3">
        <f>VLOOKUP($A$9:$A$93,dt!$A$2:$AQ$78,3,FALSE)</f>
        <v>0</v>
      </c>
      <c r="D90" s="3">
        <f>VLOOKUP($A$9:$A$93,dt!$A$2:$AQ$78,4,FALSE)</f>
        <v>28368</v>
      </c>
      <c r="E90" s="3">
        <f>VLOOKUP($A$9:$A$93,dt!$A$2:$AQ$78,5,FALSE)</f>
        <v>26</v>
      </c>
      <c r="F90" s="3">
        <f>VLOOKUP($A$9:$A$93,dt!$A$2:$AQ$78,6,FALSE)</f>
        <v>28368</v>
      </c>
      <c r="G90" s="3">
        <f>VLOOKUP($A$9:$A$93,dt!$A$2:$AQ$78,7,FALSE)</f>
        <v>26</v>
      </c>
      <c r="H90" s="3">
        <f>VLOOKUP($A$9:$A$93,dt!$A$2:$AQ$78,8,FALSE)</f>
        <v>0</v>
      </c>
      <c r="I90" s="3">
        <f>VLOOKUP($A$9:$A$93,dt!$A$2:$AQ$78,9,FALSE)</f>
        <v>0</v>
      </c>
      <c r="J90" s="3">
        <f>VLOOKUP($A$9:$A$93,dt!$A$2:$AQ$78,10,FALSE)</f>
        <v>0</v>
      </c>
      <c r="K90" s="3">
        <f>VLOOKUP($A$9:$A$93,dt!$A$2:$AQ$78,11,FALSE)</f>
        <v>0</v>
      </c>
      <c r="L90" s="3">
        <f>VLOOKUP($A$9:$A$93,dt!$A$2:$AQ$78,12,FALSE)</f>
        <v>4</v>
      </c>
      <c r="M90" s="3">
        <f>VLOOKUP($A$9:$A$93,dt!$A$2:$AQ$78,13,FALSE)</f>
        <v>1</v>
      </c>
      <c r="N90" s="3">
        <f>VLOOKUP($A$9:$A$93,dt!$A$2:$AQ$78,14,FALSE)</f>
        <v>99</v>
      </c>
      <c r="O90" s="3">
        <f>VLOOKUP($A$9:$A$93,dt!$A$2:$AQ$78,15,FALSE)</f>
        <v>39</v>
      </c>
      <c r="P90" s="3">
        <f>VLOOKUP($A$9:$A$93,dt!$A$2:$AQ$78,16,FALSE)</f>
        <v>702</v>
      </c>
      <c r="Q90" s="3">
        <f>VLOOKUP($A$9:$A$93,dt!$A$2:$AQ$78,17,FALSE)</f>
        <v>167</v>
      </c>
      <c r="R90" s="3">
        <f>VLOOKUP($A$9:$A$93,dt!$A$2:$AQ$78,18,FALSE)</f>
        <v>194</v>
      </c>
      <c r="S90" s="3">
        <f>VLOOKUP($A$9:$A$93,dt!$A$2:$AQ$78,19,FALSE)</f>
        <v>27</v>
      </c>
      <c r="T90" s="3">
        <f>VLOOKUP($A$9:$A$93,dt!$A$2:$AQ$78,20,FALSE)</f>
        <v>0</v>
      </c>
      <c r="U90" s="3">
        <f>VLOOKUP($A$9:$A$93,dt!$A$2:$AQ$78,21,FALSE)</f>
        <v>0</v>
      </c>
      <c r="V90" s="3">
        <f>VLOOKUP($A$9:$A$93,dt!$A$2:$AQ$78,22,FALSE)</f>
        <v>0</v>
      </c>
      <c r="W90" s="3">
        <f>VLOOKUP($A$9:$A$93,dt!$A$2:$AQ$78,23,FALSE)</f>
        <v>0</v>
      </c>
      <c r="X90" s="3">
        <f>VLOOKUP($A$9:$A$93,dt!$A$2:$AQ$78,24,FALSE)</f>
        <v>17</v>
      </c>
      <c r="Y90" s="3">
        <f>VLOOKUP($A$9:$A$93,dt!$A$2:$AQ$78,25,FALSE)</f>
        <v>4</v>
      </c>
      <c r="Z90" s="3">
        <f>VLOOKUP($A$9:$A$93,dt!$A$2:$AQ$78,26,FALSE)</f>
        <v>0</v>
      </c>
      <c r="AA90" s="3">
        <f>VLOOKUP($A$9:$A$93,dt!$A$2:$AQ$78,27,FALSE)</f>
        <v>0</v>
      </c>
      <c r="AB90" s="3">
        <f>VLOOKUP($A$9:$A$93,dt!$A$2:$AQ$78,28,FALSE)</f>
        <v>11</v>
      </c>
      <c r="AC90" s="3">
        <f>VLOOKUP($A$9:$A$93,dt!$A$2:$AQ$78,29,FALSE)</f>
        <v>4</v>
      </c>
      <c r="AD90" s="3">
        <f>VLOOKUP($A$9:$A$93,dt!$A$2:$AQ$78,30,FALSE)</f>
        <v>130</v>
      </c>
      <c r="AE90" s="3">
        <f>VLOOKUP($A$9:$A$93,dt!$A$2:$AQ$78,31,FALSE)</f>
        <v>7</v>
      </c>
      <c r="AF90" s="3">
        <f>VLOOKUP($A$9:$A$93,dt!$A$2:$AQ$78,32,FALSE)</f>
        <v>0</v>
      </c>
      <c r="AG90" s="3">
        <f>VLOOKUP($A$9:$A$93,dt!$A$2:$AQ$78,33,FALSE)</f>
        <v>0</v>
      </c>
      <c r="AH90" s="3">
        <f>VLOOKUP($A$9:$A$93,dt!$A$2:$AQ$78,34,FALSE)</f>
        <v>2406</v>
      </c>
      <c r="AI90" s="3">
        <f>VLOOKUP($A$9:$A$93,dt!$A$2:$AQ$78,35,FALSE)</f>
        <v>590</v>
      </c>
      <c r="AJ90" s="3">
        <f>VLOOKUP($A$9:$A$93,dt!$A$2:$AQ$78,36,FALSE)</f>
        <v>834</v>
      </c>
      <c r="AK90" s="3">
        <f>VLOOKUP($A$9:$A$93,dt!$A$2:$AQ$78,37,FALSE)</f>
        <v>173</v>
      </c>
      <c r="AL90" s="3">
        <f>VLOOKUP($A$9:$A$93,dt!$A$2:$AQ$78,38,FALSE)</f>
        <v>659</v>
      </c>
      <c r="AM90" s="3">
        <f>VLOOKUP($A$9:$A$93,dt!$A$2:$AQ$78,39,FALSE)</f>
        <v>56</v>
      </c>
      <c r="AN90" s="3">
        <f>VLOOKUP($A$9:$A$93,dt!$A$2:$AQ$78,40,FALSE)</f>
        <v>10</v>
      </c>
      <c r="AO90" s="3">
        <f>VLOOKUP($A$9:$A$93,dt!$A$2:$AQ$78,41,FALSE)</f>
        <v>1</v>
      </c>
      <c r="AP90" s="3">
        <f>VLOOKUP($A$9:$A$93,dt!$A$2:$AQ$78,42,FALSE)</f>
        <v>4397</v>
      </c>
      <c r="AQ90" s="3">
        <f>VLOOKUP($A$9:$A$93,dt!$A$2:$AQ$78,43,FALSE)</f>
        <v>659</v>
      </c>
      <c r="AR90" s="3">
        <f>VLOOKUP($A$9:$A$93,dt!$A$1:$AU$78,44,FALSE)</f>
        <v>10</v>
      </c>
      <c r="AS90" s="3">
        <f>VLOOKUP($A$9:$A$93,dt!$A$1:$AU$78,45,FALSE)</f>
        <v>1020</v>
      </c>
    </row>
    <row r="91" spans="1:45" ht="20.45" customHeight="1">
      <c r="A91" s="12" t="s">
        <v>111</v>
      </c>
      <c r="B91" s="3">
        <f>VLOOKUP($A$9:$A$93,dt!$A$2:$AQ$78,2,FALSE)</f>
        <v>5000</v>
      </c>
      <c r="C91" s="3">
        <f>VLOOKUP($A$9:$A$93,dt!$A$2:$AQ$78,3,FALSE)</f>
        <v>2</v>
      </c>
      <c r="D91" s="3">
        <f>VLOOKUP($A$9:$A$93,dt!$A$2:$AQ$78,4,FALSE)</f>
        <v>39380</v>
      </c>
      <c r="E91" s="3">
        <f>VLOOKUP($A$9:$A$93,dt!$A$2:$AQ$78,5,FALSE)</f>
        <v>38</v>
      </c>
      <c r="F91" s="3">
        <f>VLOOKUP($A$9:$A$93,dt!$A$2:$AQ$78,6,FALSE)</f>
        <v>44380</v>
      </c>
      <c r="G91" s="3">
        <f>VLOOKUP($A$9:$A$93,dt!$A$2:$AQ$78,7,FALSE)</f>
        <v>39</v>
      </c>
      <c r="H91" s="3">
        <f>VLOOKUP($A$9:$A$93,dt!$A$2:$AQ$78,8,FALSE)</f>
        <v>0</v>
      </c>
      <c r="I91" s="3">
        <f>VLOOKUP($A$9:$A$93,dt!$A$2:$AQ$78,9,FALSE)</f>
        <v>0</v>
      </c>
      <c r="J91" s="3">
        <f>VLOOKUP($A$9:$A$93,dt!$A$2:$AQ$78,10,FALSE)</f>
        <v>0</v>
      </c>
      <c r="K91" s="3">
        <f>VLOOKUP($A$9:$A$93,dt!$A$2:$AQ$78,11,FALSE)</f>
        <v>0</v>
      </c>
      <c r="L91" s="3">
        <f>VLOOKUP($A$9:$A$93,dt!$A$2:$AQ$78,12,FALSE)</f>
        <v>2</v>
      </c>
      <c r="M91" s="3">
        <f>VLOOKUP($A$9:$A$93,dt!$A$2:$AQ$78,13,FALSE)</f>
        <v>2</v>
      </c>
      <c r="N91" s="3">
        <f>VLOOKUP($A$9:$A$93,dt!$A$2:$AQ$78,14,FALSE)</f>
        <v>140</v>
      </c>
      <c r="O91" s="3">
        <f>VLOOKUP($A$9:$A$93,dt!$A$2:$AQ$78,15,FALSE)</f>
        <v>50</v>
      </c>
      <c r="P91" s="3">
        <f>VLOOKUP($A$9:$A$93,dt!$A$2:$AQ$78,16,FALSE)</f>
        <v>1918</v>
      </c>
      <c r="Q91" s="3">
        <f>VLOOKUP($A$9:$A$93,dt!$A$2:$AQ$78,17,FALSE)</f>
        <v>443</v>
      </c>
      <c r="R91" s="3">
        <f>VLOOKUP($A$9:$A$93,dt!$A$2:$AQ$78,18,FALSE)</f>
        <v>353</v>
      </c>
      <c r="S91" s="3">
        <f>VLOOKUP($A$9:$A$93,dt!$A$2:$AQ$78,19,FALSE)</f>
        <v>52</v>
      </c>
      <c r="T91" s="3">
        <f>VLOOKUP($A$9:$A$93,dt!$A$2:$AQ$78,20,FALSE)</f>
        <v>21</v>
      </c>
      <c r="U91" s="3">
        <f>VLOOKUP($A$9:$A$93,dt!$A$2:$AQ$78,21,FALSE)</f>
        <v>3</v>
      </c>
      <c r="V91" s="3">
        <f>VLOOKUP($A$9:$A$93,dt!$A$2:$AQ$78,22,FALSE)</f>
        <v>0</v>
      </c>
      <c r="W91" s="3">
        <f>VLOOKUP($A$9:$A$93,dt!$A$2:$AQ$78,23,FALSE)</f>
        <v>0</v>
      </c>
      <c r="X91" s="3">
        <f>VLOOKUP($A$9:$A$93,dt!$A$2:$AQ$78,24,FALSE)</f>
        <v>14</v>
      </c>
      <c r="Y91" s="3">
        <f>VLOOKUP($A$9:$A$93,dt!$A$2:$AQ$78,25,FALSE)</f>
        <v>4</v>
      </c>
      <c r="Z91" s="3">
        <f>VLOOKUP($A$9:$A$93,dt!$A$2:$AQ$78,26,FALSE)</f>
        <v>0</v>
      </c>
      <c r="AA91" s="3">
        <f>VLOOKUP($A$9:$A$93,dt!$A$2:$AQ$78,27,FALSE)</f>
        <v>0</v>
      </c>
      <c r="AB91" s="3">
        <f>VLOOKUP($A$9:$A$93,dt!$A$2:$AQ$78,28,FALSE)</f>
        <v>0</v>
      </c>
      <c r="AC91" s="3">
        <f>VLOOKUP($A$9:$A$93,dt!$A$2:$AQ$78,29,FALSE)</f>
        <v>0</v>
      </c>
      <c r="AD91" s="3">
        <f>VLOOKUP($A$9:$A$93,dt!$A$2:$AQ$78,30,FALSE)</f>
        <v>194</v>
      </c>
      <c r="AE91" s="3">
        <f>VLOOKUP($A$9:$A$93,dt!$A$2:$AQ$78,31,FALSE)</f>
        <v>25</v>
      </c>
      <c r="AF91" s="3">
        <f>VLOOKUP($A$9:$A$93,dt!$A$2:$AQ$78,32,FALSE)</f>
        <v>0</v>
      </c>
      <c r="AG91" s="3">
        <f>VLOOKUP($A$9:$A$93,dt!$A$2:$AQ$78,33,FALSE)</f>
        <v>0</v>
      </c>
      <c r="AH91" s="3">
        <f>VLOOKUP($A$9:$A$93,dt!$A$2:$AQ$78,34,FALSE)</f>
        <v>21030</v>
      </c>
      <c r="AI91" s="3">
        <f>VLOOKUP($A$9:$A$93,dt!$A$2:$AQ$78,35,FALSE)</f>
        <v>2128</v>
      </c>
      <c r="AJ91" s="3">
        <f>VLOOKUP($A$9:$A$93,dt!$A$2:$AQ$78,36,FALSE)</f>
        <v>5679</v>
      </c>
      <c r="AK91" s="3">
        <f>VLOOKUP($A$9:$A$93,dt!$A$2:$AQ$78,37,FALSE)</f>
        <v>769</v>
      </c>
      <c r="AL91" s="3">
        <f>VLOOKUP($A$9:$A$93,dt!$A$2:$AQ$78,38,FALSE)</f>
        <v>321</v>
      </c>
      <c r="AM91" s="3">
        <f>VLOOKUP($A$9:$A$93,dt!$A$2:$AQ$78,39,FALSE)</f>
        <v>11</v>
      </c>
      <c r="AN91" s="3">
        <f>VLOOKUP($A$9:$A$93,dt!$A$2:$AQ$78,40,FALSE)</f>
        <v>0</v>
      </c>
      <c r="AO91" s="3">
        <f>VLOOKUP($A$9:$A$93,dt!$A$2:$AQ$78,41,FALSE)</f>
        <v>0</v>
      </c>
      <c r="AP91" s="3">
        <f>VLOOKUP($A$9:$A$93,dt!$A$2:$AQ$78,42,FALSE)</f>
        <v>29351</v>
      </c>
      <c r="AQ91" s="3">
        <f>VLOOKUP($A$9:$A$93,dt!$A$2:$AQ$78,43,FALSE)</f>
        <v>321</v>
      </c>
      <c r="AR91" s="3">
        <f>VLOOKUP($A$9:$A$93,dt!$A$1:$AU$78,44,FALSE)</f>
        <v>0</v>
      </c>
      <c r="AS91" s="3">
        <f>VLOOKUP($A$9:$A$93,dt!$A$1:$AU$78,45,FALSE)</f>
        <v>3301</v>
      </c>
    </row>
    <row r="92" spans="1:45" ht="20.45" customHeight="1">
      <c r="A92" s="12" t="s">
        <v>112</v>
      </c>
      <c r="B92" s="3">
        <f>VLOOKUP($A$9:$A$93,dt!$A$2:$AQ$78,2,FALSE)</f>
        <v>5448</v>
      </c>
      <c r="C92" s="3">
        <f>VLOOKUP($A$9:$A$93,dt!$A$2:$AQ$78,3,FALSE)</f>
        <v>6</v>
      </c>
      <c r="D92" s="3">
        <f>VLOOKUP($A$9:$A$93,dt!$A$2:$AQ$78,4,FALSE)</f>
        <v>42172</v>
      </c>
      <c r="E92" s="3">
        <f>VLOOKUP($A$9:$A$93,dt!$A$2:$AQ$78,5,FALSE)</f>
        <v>39</v>
      </c>
      <c r="F92" s="3">
        <f>VLOOKUP($A$9:$A$93,dt!$A$2:$AQ$78,6,FALSE)</f>
        <v>47620</v>
      </c>
      <c r="G92" s="3">
        <f>VLOOKUP($A$9:$A$93,dt!$A$2:$AQ$78,7,FALSE)</f>
        <v>42</v>
      </c>
      <c r="H92" s="3">
        <f>VLOOKUP($A$9:$A$93,dt!$A$2:$AQ$78,8,FALSE)</f>
        <v>9</v>
      </c>
      <c r="I92" s="3">
        <f>VLOOKUP($A$9:$A$93,dt!$A$2:$AQ$78,9,FALSE)</f>
        <v>1</v>
      </c>
      <c r="J92" s="3">
        <f>VLOOKUP($A$9:$A$93,dt!$A$2:$AQ$78,10,FALSE)</f>
        <v>0</v>
      </c>
      <c r="K92" s="3">
        <f>VLOOKUP($A$9:$A$93,dt!$A$2:$AQ$78,11,FALSE)</f>
        <v>0</v>
      </c>
      <c r="L92" s="3">
        <f>VLOOKUP($A$9:$A$93,dt!$A$2:$AQ$78,12,FALSE)</f>
        <v>4</v>
      </c>
      <c r="M92" s="3">
        <f>VLOOKUP($A$9:$A$93,dt!$A$2:$AQ$78,13,FALSE)</f>
        <v>4</v>
      </c>
      <c r="N92" s="3">
        <f>VLOOKUP($A$9:$A$93,dt!$A$2:$AQ$78,14,FALSE)</f>
        <v>127</v>
      </c>
      <c r="O92" s="3">
        <f>VLOOKUP($A$9:$A$93,dt!$A$2:$AQ$78,15,FALSE)</f>
        <v>53</v>
      </c>
      <c r="P92" s="3">
        <f>VLOOKUP($A$9:$A$93,dt!$A$2:$AQ$78,16,FALSE)</f>
        <v>1716</v>
      </c>
      <c r="Q92" s="3">
        <f>VLOOKUP($A$9:$A$93,dt!$A$2:$AQ$78,17,FALSE)</f>
        <v>447</v>
      </c>
      <c r="R92" s="3">
        <f>VLOOKUP($A$9:$A$93,dt!$A$2:$AQ$78,18,FALSE)</f>
        <v>422</v>
      </c>
      <c r="S92" s="3">
        <f>VLOOKUP($A$9:$A$93,dt!$A$2:$AQ$78,19,FALSE)</f>
        <v>59</v>
      </c>
      <c r="T92" s="3">
        <f>VLOOKUP($A$9:$A$93,dt!$A$2:$AQ$78,20,FALSE)</f>
        <v>12</v>
      </c>
      <c r="U92" s="3">
        <f>VLOOKUP($A$9:$A$93,dt!$A$2:$AQ$78,21,FALSE)</f>
        <v>3</v>
      </c>
      <c r="V92" s="3">
        <f>VLOOKUP($A$9:$A$93,dt!$A$2:$AQ$78,22,FALSE)</f>
        <v>7</v>
      </c>
      <c r="W92" s="3">
        <f>VLOOKUP($A$9:$A$93,dt!$A$2:$AQ$78,23,FALSE)</f>
        <v>1</v>
      </c>
      <c r="X92" s="3">
        <f>VLOOKUP($A$9:$A$93,dt!$A$2:$AQ$78,24,FALSE)</f>
        <v>89</v>
      </c>
      <c r="Y92" s="3">
        <f>VLOOKUP($A$9:$A$93,dt!$A$2:$AQ$78,25,FALSE)</f>
        <v>8</v>
      </c>
      <c r="Z92" s="3">
        <f>VLOOKUP($A$9:$A$93,dt!$A$2:$AQ$78,26,FALSE)</f>
        <v>0</v>
      </c>
      <c r="AA92" s="3">
        <f>VLOOKUP($A$9:$A$93,dt!$A$2:$AQ$78,27,FALSE)</f>
        <v>0</v>
      </c>
      <c r="AB92" s="3">
        <f>VLOOKUP($A$9:$A$93,dt!$A$2:$AQ$78,28,FALSE)</f>
        <v>2</v>
      </c>
      <c r="AC92" s="3">
        <f>VLOOKUP($A$9:$A$93,dt!$A$2:$AQ$78,29,FALSE)</f>
        <v>1</v>
      </c>
      <c r="AD92" s="3">
        <f>VLOOKUP($A$9:$A$93,dt!$A$2:$AQ$78,30,FALSE)</f>
        <v>340</v>
      </c>
      <c r="AE92" s="3">
        <f>VLOOKUP($A$9:$A$93,dt!$A$2:$AQ$78,31,FALSE)</f>
        <v>14</v>
      </c>
      <c r="AF92" s="3">
        <f>VLOOKUP($A$9:$A$93,dt!$A$2:$AQ$78,32,FALSE)</f>
        <v>0</v>
      </c>
      <c r="AG92" s="3">
        <f>VLOOKUP($A$9:$A$93,dt!$A$2:$AQ$78,33,FALSE)</f>
        <v>0</v>
      </c>
      <c r="AH92" s="3">
        <f>VLOOKUP($A$9:$A$93,dt!$A$2:$AQ$78,34,FALSE)</f>
        <v>13190</v>
      </c>
      <c r="AI92" s="3">
        <f>VLOOKUP($A$9:$A$93,dt!$A$2:$AQ$78,35,FALSE)</f>
        <v>2650</v>
      </c>
      <c r="AJ92" s="3">
        <f>VLOOKUP($A$9:$A$93,dt!$A$2:$AQ$78,36,FALSE)</f>
        <v>9973</v>
      </c>
      <c r="AK92" s="3">
        <f>VLOOKUP($A$9:$A$93,dt!$A$2:$AQ$78,37,FALSE)</f>
        <v>1460</v>
      </c>
      <c r="AL92" s="3">
        <f>VLOOKUP($A$9:$A$93,dt!$A$2:$AQ$78,38,FALSE)</f>
        <v>106</v>
      </c>
      <c r="AM92" s="3">
        <f>VLOOKUP($A$9:$A$93,dt!$A$2:$AQ$78,39,FALSE)</f>
        <v>10</v>
      </c>
      <c r="AN92" s="3">
        <f>VLOOKUP($A$9:$A$93,dt!$A$2:$AQ$78,40,FALSE)</f>
        <v>0</v>
      </c>
      <c r="AO92" s="3">
        <f>VLOOKUP($A$9:$A$93,dt!$A$2:$AQ$78,41,FALSE)</f>
        <v>0</v>
      </c>
      <c r="AP92" s="3">
        <f>VLOOKUP($A$9:$A$93,dt!$A$2:$AQ$78,42,FALSE)</f>
        <v>25891</v>
      </c>
      <c r="AQ92" s="3">
        <f>VLOOKUP($A$9:$A$93,dt!$A$2:$AQ$78,43,FALSE)</f>
        <v>106</v>
      </c>
      <c r="AR92" s="3">
        <f>VLOOKUP($A$9:$A$93,dt!$A$1:$AU$78,44,FALSE)</f>
        <v>0</v>
      </c>
      <c r="AS92" s="3">
        <f>VLOOKUP($A$9:$A$93,dt!$A$1:$AU$78,45,FALSE)</f>
        <v>3804</v>
      </c>
    </row>
    <row r="93" spans="1:45" ht="20.45" customHeight="1">
      <c r="A93" s="12" t="s">
        <v>113</v>
      </c>
      <c r="B93" s="3">
        <f>VLOOKUP($A$9:$A$93,dt!$A$2:$AQ$78,2,FALSE)</f>
        <v>2805</v>
      </c>
      <c r="C93" s="3">
        <f>VLOOKUP($A$9:$A$93,dt!$A$2:$AQ$78,3,FALSE)</f>
        <v>12</v>
      </c>
      <c r="D93" s="3">
        <f>VLOOKUP($A$9:$A$93,dt!$A$2:$AQ$78,4,FALSE)</f>
        <v>16240</v>
      </c>
      <c r="E93" s="3">
        <f>VLOOKUP($A$9:$A$93,dt!$A$2:$AQ$78,5,FALSE)</f>
        <v>59</v>
      </c>
      <c r="F93" s="3">
        <f>VLOOKUP($A$9:$A$93,dt!$A$2:$AQ$78,6,FALSE)</f>
        <v>19045</v>
      </c>
      <c r="G93" s="3">
        <f>VLOOKUP($A$9:$A$93,dt!$A$2:$AQ$78,7,FALSE)</f>
        <v>70</v>
      </c>
      <c r="H93" s="3">
        <f>VLOOKUP($A$9:$A$93,dt!$A$2:$AQ$78,8,FALSE)</f>
        <v>10</v>
      </c>
      <c r="I93" s="3">
        <f>VLOOKUP($A$9:$A$93,dt!$A$2:$AQ$78,9,FALSE)</f>
        <v>1</v>
      </c>
      <c r="J93" s="3">
        <f>VLOOKUP($A$9:$A$93,dt!$A$2:$AQ$78,10,FALSE)</f>
        <v>0</v>
      </c>
      <c r="K93" s="3">
        <f>VLOOKUP($A$9:$A$93,dt!$A$2:$AQ$78,11,FALSE)</f>
        <v>0</v>
      </c>
      <c r="L93" s="3">
        <f>VLOOKUP($A$9:$A$93,dt!$A$2:$AQ$78,12,FALSE)</f>
        <v>19</v>
      </c>
      <c r="M93" s="3">
        <f>VLOOKUP($A$9:$A$93,dt!$A$2:$AQ$78,13,FALSE)</f>
        <v>9</v>
      </c>
      <c r="N93" s="3">
        <f>VLOOKUP($A$9:$A$93,dt!$A$2:$AQ$78,14,FALSE)</f>
        <v>154</v>
      </c>
      <c r="O93" s="3">
        <f>VLOOKUP($A$9:$A$93,dt!$A$2:$AQ$78,15,FALSE)</f>
        <v>37</v>
      </c>
      <c r="P93" s="3">
        <f>VLOOKUP($A$9:$A$93,dt!$A$2:$AQ$78,16,FALSE)</f>
        <v>2278</v>
      </c>
      <c r="Q93" s="3">
        <f>VLOOKUP($A$9:$A$93,dt!$A$2:$AQ$78,17,FALSE)</f>
        <v>547</v>
      </c>
      <c r="R93" s="3">
        <f>VLOOKUP($A$9:$A$93,dt!$A$2:$AQ$78,18,FALSE)</f>
        <v>486</v>
      </c>
      <c r="S93" s="3">
        <f>VLOOKUP($A$9:$A$93,dt!$A$2:$AQ$78,19,FALSE)</f>
        <v>60</v>
      </c>
      <c r="T93" s="3">
        <f>VLOOKUP($A$9:$A$93,dt!$A$2:$AQ$78,20,FALSE)</f>
        <v>0</v>
      </c>
      <c r="U93" s="3">
        <f>VLOOKUP($A$9:$A$93,dt!$A$2:$AQ$78,21,FALSE)</f>
        <v>0</v>
      </c>
      <c r="V93" s="3">
        <f>VLOOKUP($A$9:$A$93,dt!$A$2:$AQ$78,22,FALSE)</f>
        <v>3</v>
      </c>
      <c r="W93" s="3">
        <f>VLOOKUP($A$9:$A$93,dt!$A$2:$AQ$78,23,FALSE)</f>
        <v>1</v>
      </c>
      <c r="X93" s="3">
        <f>VLOOKUP($A$9:$A$93,dt!$A$2:$AQ$78,24,FALSE)</f>
        <v>30</v>
      </c>
      <c r="Y93" s="3">
        <f>VLOOKUP($A$9:$A$93,dt!$A$2:$AQ$78,25,FALSE)</f>
        <v>5</v>
      </c>
      <c r="Z93" s="3">
        <f>VLOOKUP($A$9:$A$93,dt!$A$2:$AQ$78,26,FALSE)</f>
        <v>0</v>
      </c>
      <c r="AA93" s="3">
        <f>VLOOKUP($A$9:$A$93,dt!$A$2:$AQ$78,27,FALSE)</f>
        <v>0</v>
      </c>
      <c r="AB93" s="3">
        <f>VLOOKUP($A$9:$A$93,dt!$A$2:$AQ$78,28,FALSE)</f>
        <v>507</v>
      </c>
      <c r="AC93" s="3">
        <f>VLOOKUP($A$9:$A$93,dt!$A$2:$AQ$78,29,FALSE)</f>
        <v>7</v>
      </c>
      <c r="AD93" s="3">
        <f>VLOOKUP($A$9:$A$93,dt!$A$2:$AQ$78,30,FALSE)</f>
        <v>359</v>
      </c>
      <c r="AE93" s="3">
        <f>VLOOKUP($A$9:$A$93,dt!$A$2:$AQ$78,31,FALSE)</f>
        <v>44</v>
      </c>
      <c r="AF93" s="3">
        <f>VLOOKUP($A$9:$A$93,dt!$A$2:$AQ$78,32,FALSE)</f>
        <v>0</v>
      </c>
      <c r="AG93" s="3">
        <f>VLOOKUP($A$9:$A$93,dt!$A$2:$AQ$78,33,FALSE)</f>
        <v>0</v>
      </c>
      <c r="AH93" s="3">
        <f>VLOOKUP($A$9:$A$93,dt!$A$2:$AQ$78,34,FALSE)</f>
        <v>11191</v>
      </c>
      <c r="AI93" s="3">
        <f>VLOOKUP($A$9:$A$93,dt!$A$2:$AQ$78,35,FALSE)</f>
        <v>1429</v>
      </c>
      <c r="AJ93" s="3">
        <f>VLOOKUP($A$9:$A$93,dt!$A$2:$AQ$78,36,FALSE)</f>
        <v>2665</v>
      </c>
      <c r="AK93" s="3">
        <f>VLOOKUP($A$9:$A$93,dt!$A$2:$AQ$78,37,FALSE)</f>
        <v>370</v>
      </c>
      <c r="AL93" s="3">
        <f>VLOOKUP($A$9:$A$93,dt!$A$2:$AQ$78,38,FALSE)</f>
        <v>737</v>
      </c>
      <c r="AM93" s="3">
        <f>VLOOKUP($A$9:$A$93,dt!$A$2:$AQ$78,39,FALSE)</f>
        <v>19</v>
      </c>
      <c r="AN93" s="3">
        <f>VLOOKUP($A$9:$A$93,dt!$A$2:$AQ$78,40,FALSE)</f>
        <v>0</v>
      </c>
      <c r="AO93" s="3">
        <f>VLOOKUP($A$9:$A$93,dt!$A$2:$AQ$78,41,FALSE)</f>
        <v>0</v>
      </c>
      <c r="AP93" s="3">
        <f>VLOOKUP($A$9:$A$93,dt!$A$2:$AQ$78,42,FALSE)</f>
        <v>17702</v>
      </c>
      <c r="AQ93" s="3">
        <f>VLOOKUP($A$9:$A$93,dt!$A$2:$AQ$78,43,FALSE)</f>
        <v>737</v>
      </c>
      <c r="AR93" s="3">
        <f>VLOOKUP($A$9:$A$93,dt!$A$1:$AU$78,44,FALSE)</f>
        <v>0</v>
      </c>
      <c r="AS93" s="3">
        <f>VLOOKUP($A$9:$A$93,dt!$A$1:$AU$78,45,FALSE)</f>
        <v>2330</v>
      </c>
    </row>
    <row r="94" spans="1:45" ht="20.45" customHeight="1"/>
    <row r="95" spans="1:45" ht="20.45" customHeight="1">
      <c r="A95" s="4"/>
      <c r="H95" s="5"/>
      <c r="V95" s="4" t="s">
        <v>33</v>
      </c>
      <c r="W95" s="5"/>
      <c r="X95" s="5" t="s">
        <v>34</v>
      </c>
    </row>
    <row r="96" spans="1:45" ht="20.45" customHeight="1">
      <c r="A96" s="6"/>
      <c r="H96" s="5"/>
      <c r="V96" s="6" t="s">
        <v>35</v>
      </c>
      <c r="W96" s="5"/>
      <c r="X96" s="5" t="s">
        <v>36</v>
      </c>
    </row>
  </sheetData>
  <sheetProtection algorithmName="SHA-512" hashValue="dcPAm4h98h3YqVAtJmRPNHHxOpZ3KSSCsuOAzb0KC7UPQmY4eJXoji+mXfmhrJweZV/RZVmexBS9e7rRV7XrmA==" saltValue="dFydB/lunPGekp7ql435aw==" spinCount="100000" sheet="1" objects="1" scenarios="1"/>
  <mergeCells count="23">
    <mergeCell ref="A3:A6"/>
    <mergeCell ref="V3:W4"/>
    <mergeCell ref="X3:Y4"/>
    <mergeCell ref="Z3:AA4"/>
    <mergeCell ref="AB3:AC4"/>
    <mergeCell ref="H3:I4"/>
    <mergeCell ref="J3:K4"/>
    <mergeCell ref="L3:M4"/>
    <mergeCell ref="N3:O4"/>
    <mergeCell ref="P3:Q4"/>
    <mergeCell ref="R3:S4"/>
    <mergeCell ref="B4:C4"/>
    <mergeCell ref="AN3:AO4"/>
    <mergeCell ref="AP3:AS4"/>
    <mergeCell ref="D4:E4"/>
    <mergeCell ref="F4:G4"/>
    <mergeCell ref="AH3:AI4"/>
    <mergeCell ref="AJ3:AK4"/>
    <mergeCell ref="AL3:AM4"/>
    <mergeCell ref="B3:G3"/>
    <mergeCell ref="T3:U4"/>
    <mergeCell ref="AD3:AE4"/>
    <mergeCell ref="AF3:AG4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64" fitToWidth="0" fitToHeight="0" pageOrder="overThenDown" orientation="landscape" r:id="rId1"/>
  <rowBreaks count="2" manualBreakCount="2">
    <brk id="36" max="44" man="1"/>
    <brk id="66" max="44" man="1"/>
  </rowBreaks>
  <colBreaks count="1" manualBreakCount="1">
    <brk id="21" max="1048575" man="1"/>
  </colBreaks>
  <ignoredErrors>
    <ignoredError sqref="B18:AP18 B28:AP28 B37:AP37 B50:AP50 B59:AP59 B69:AP69 B78:AP78 B88:AP88 AQ18:AS18 AQ28:AS28 AQ37:AS37 AQ50:AS50 AQ59:AS59 AQ69:AS69 AQ78:AS78 AQ88:AS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dt</vt:lpstr>
      <vt:lpstr>สัตว์อื่นๆ</vt:lpstr>
      <vt:lpstr>สัตว์อื่นๆ!Print_Area</vt:lpstr>
      <vt:lpstr>สัตว์อื่นๆ!Print_Titles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2023-08-17T03:13:25Z</cp:lastPrinted>
  <dcterms:created xsi:type="dcterms:W3CDTF">2018-06-06T09:36:47Z</dcterms:created>
  <dcterms:modified xsi:type="dcterms:W3CDTF">2023-10-05T03:35:18Z</dcterms:modified>
</cp:coreProperties>
</file>