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 defaultThemeVersion="124226"/>
  <bookViews>
    <workbookView xWindow="-21720" yWindow="-60" windowWidth="19440" windowHeight="13020" tabRatio="268" firstSheet="1" activeTab="1"/>
  </bookViews>
  <sheets>
    <sheet name="dt" sheetId="22" state="hidden" r:id="rId1"/>
    <sheet name="เป็ด" sheetId="17" r:id="rId2"/>
  </sheets>
  <definedNames>
    <definedName name="_xlnm.Print_Area" localSheetId="1">เป็ด!$A$1:$M$96</definedName>
    <definedName name="_xlnm.Print_Titles" localSheetId="1">เป็ด!$1:$6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3" i="17"/>
  <c r="L93"/>
  <c r="K93"/>
  <c r="J93"/>
  <c r="I93"/>
  <c r="H93"/>
  <c r="G93"/>
  <c r="F93"/>
  <c r="E93"/>
  <c r="D93"/>
  <c r="C93"/>
  <c r="B93"/>
  <c r="M92"/>
  <c r="L92"/>
  <c r="K92"/>
  <c r="J92"/>
  <c r="I92"/>
  <c r="H92"/>
  <c r="G92"/>
  <c r="F92"/>
  <c r="E92"/>
  <c r="D92"/>
  <c r="C92"/>
  <c r="B92"/>
  <c r="M91"/>
  <c r="L91"/>
  <c r="K91"/>
  <c r="J91"/>
  <c r="I91"/>
  <c r="H91"/>
  <c r="G91"/>
  <c r="F91"/>
  <c r="E91"/>
  <c r="D91"/>
  <c r="C91"/>
  <c r="B91"/>
  <c r="M90"/>
  <c r="L90"/>
  <c r="K90"/>
  <c r="J90"/>
  <c r="I90"/>
  <c r="H90"/>
  <c r="G90"/>
  <c r="F90"/>
  <c r="E90"/>
  <c r="D90"/>
  <c r="C90"/>
  <c r="B90"/>
  <c r="M89"/>
  <c r="L89"/>
  <c r="K89"/>
  <c r="J89"/>
  <c r="I89"/>
  <c r="H89"/>
  <c r="G89"/>
  <c r="F89"/>
  <c r="E89"/>
  <c r="D89"/>
  <c r="C89"/>
  <c r="B89"/>
  <c r="M87"/>
  <c r="L87"/>
  <c r="K87"/>
  <c r="J87"/>
  <c r="I87"/>
  <c r="H87"/>
  <c r="G87"/>
  <c r="F87"/>
  <c r="E87"/>
  <c r="D87"/>
  <c r="C87"/>
  <c r="B87"/>
  <c r="M86"/>
  <c r="L86"/>
  <c r="K86"/>
  <c r="J86"/>
  <c r="I86"/>
  <c r="H86"/>
  <c r="G86"/>
  <c r="F86"/>
  <c r="E86"/>
  <c r="D86"/>
  <c r="C86"/>
  <c r="B86"/>
  <c r="M85"/>
  <c r="L85"/>
  <c r="K85"/>
  <c r="J85"/>
  <c r="I85"/>
  <c r="H85"/>
  <c r="G85"/>
  <c r="F85"/>
  <c r="E85"/>
  <c r="D85"/>
  <c r="C85"/>
  <c r="B85"/>
  <c r="M84"/>
  <c r="L84"/>
  <c r="K84"/>
  <c r="J84"/>
  <c r="I84"/>
  <c r="H84"/>
  <c r="G84"/>
  <c r="F84"/>
  <c r="E84"/>
  <c r="D84"/>
  <c r="C84"/>
  <c r="B84"/>
  <c r="M83"/>
  <c r="L83"/>
  <c r="K83"/>
  <c r="J83"/>
  <c r="I83"/>
  <c r="H83"/>
  <c r="G83"/>
  <c r="F83"/>
  <c r="E83"/>
  <c r="D83"/>
  <c r="C83"/>
  <c r="B83"/>
  <c r="M82"/>
  <c r="L82"/>
  <c r="K82"/>
  <c r="J82"/>
  <c r="I82"/>
  <c r="H82"/>
  <c r="G82"/>
  <c r="F82"/>
  <c r="E82"/>
  <c r="D82"/>
  <c r="C82"/>
  <c r="B82"/>
  <c r="M81"/>
  <c r="L81"/>
  <c r="K81"/>
  <c r="J81"/>
  <c r="I81"/>
  <c r="H81"/>
  <c r="G81"/>
  <c r="F81"/>
  <c r="E81"/>
  <c r="D81"/>
  <c r="C81"/>
  <c r="B81"/>
  <c r="M80"/>
  <c r="L80"/>
  <c r="K80"/>
  <c r="J80"/>
  <c r="I80"/>
  <c r="H80"/>
  <c r="G80"/>
  <c r="F80"/>
  <c r="E80"/>
  <c r="D80"/>
  <c r="C80"/>
  <c r="B80"/>
  <c r="M79"/>
  <c r="L79"/>
  <c r="K79"/>
  <c r="J79"/>
  <c r="I79"/>
  <c r="H79"/>
  <c r="G79"/>
  <c r="F79"/>
  <c r="E79"/>
  <c r="D79"/>
  <c r="C79"/>
  <c r="B79"/>
  <c r="M77"/>
  <c r="L77"/>
  <c r="K77"/>
  <c r="J77"/>
  <c r="I77"/>
  <c r="H77"/>
  <c r="G77"/>
  <c r="F77"/>
  <c r="E77"/>
  <c r="D77"/>
  <c r="C77"/>
  <c r="B77"/>
  <c r="M76"/>
  <c r="L76"/>
  <c r="K76"/>
  <c r="J76"/>
  <c r="I76"/>
  <c r="H76"/>
  <c r="G76"/>
  <c r="F76"/>
  <c r="E76"/>
  <c r="D76"/>
  <c r="C76"/>
  <c r="B76"/>
  <c r="M75"/>
  <c r="L75"/>
  <c r="K75"/>
  <c r="J75"/>
  <c r="I75"/>
  <c r="H75"/>
  <c r="G75"/>
  <c r="F75"/>
  <c r="E75"/>
  <c r="D75"/>
  <c r="C75"/>
  <c r="B75"/>
  <c r="M74"/>
  <c r="L74"/>
  <c r="K74"/>
  <c r="J74"/>
  <c r="I74"/>
  <c r="H74"/>
  <c r="G74"/>
  <c r="F74"/>
  <c r="E74"/>
  <c r="D74"/>
  <c r="C74"/>
  <c r="B74"/>
  <c r="M73"/>
  <c r="L73"/>
  <c r="K73"/>
  <c r="J73"/>
  <c r="I73"/>
  <c r="H73"/>
  <c r="G73"/>
  <c r="F73"/>
  <c r="E73"/>
  <c r="D73"/>
  <c r="C73"/>
  <c r="B73"/>
  <c r="M72"/>
  <c r="L72"/>
  <c r="K72"/>
  <c r="J72"/>
  <c r="I72"/>
  <c r="H72"/>
  <c r="G72"/>
  <c r="F72"/>
  <c r="E72"/>
  <c r="D72"/>
  <c r="C72"/>
  <c r="B72"/>
  <c r="M71"/>
  <c r="L71"/>
  <c r="K71"/>
  <c r="J71"/>
  <c r="I71"/>
  <c r="H71"/>
  <c r="G71"/>
  <c r="F71"/>
  <c r="E71"/>
  <c r="D71"/>
  <c r="C71"/>
  <c r="B71"/>
  <c r="M70"/>
  <c r="L70"/>
  <c r="K70"/>
  <c r="J70"/>
  <c r="I70"/>
  <c r="H70"/>
  <c r="G70"/>
  <c r="F70"/>
  <c r="E70"/>
  <c r="D70"/>
  <c r="C70"/>
  <c r="B70"/>
  <c r="M68"/>
  <c r="L68"/>
  <c r="K68"/>
  <c r="J68"/>
  <c r="I68"/>
  <c r="H68"/>
  <c r="G68"/>
  <c r="F68"/>
  <c r="E68"/>
  <c r="D68"/>
  <c r="C68"/>
  <c r="B68"/>
  <c r="M67"/>
  <c r="L67"/>
  <c r="K67"/>
  <c r="J67"/>
  <c r="I67"/>
  <c r="H67"/>
  <c r="G67"/>
  <c r="F67"/>
  <c r="E67"/>
  <c r="D67"/>
  <c r="C67"/>
  <c r="B67"/>
  <c r="M66"/>
  <c r="L66"/>
  <c r="K66"/>
  <c r="J66"/>
  <c r="I66"/>
  <c r="H66"/>
  <c r="G66"/>
  <c r="F66"/>
  <c r="E66"/>
  <c r="D66"/>
  <c r="C66"/>
  <c r="B66"/>
  <c r="M65"/>
  <c r="L65"/>
  <c r="K65"/>
  <c r="J65"/>
  <c r="I65"/>
  <c r="H65"/>
  <c r="G65"/>
  <c r="F65"/>
  <c r="E65"/>
  <c r="D65"/>
  <c r="C65"/>
  <c r="B65"/>
  <c r="M64"/>
  <c r="L64"/>
  <c r="K64"/>
  <c r="J64"/>
  <c r="I64"/>
  <c r="H64"/>
  <c r="G64"/>
  <c r="F64"/>
  <c r="E64"/>
  <c r="D64"/>
  <c r="C64"/>
  <c r="B64"/>
  <c r="M63"/>
  <c r="L63"/>
  <c r="K63"/>
  <c r="J63"/>
  <c r="I63"/>
  <c r="H63"/>
  <c r="G63"/>
  <c r="F63"/>
  <c r="E63"/>
  <c r="D63"/>
  <c r="C63"/>
  <c r="B63"/>
  <c r="M62"/>
  <c r="L62"/>
  <c r="K62"/>
  <c r="J62"/>
  <c r="I62"/>
  <c r="H62"/>
  <c r="G62"/>
  <c r="F62"/>
  <c r="E62"/>
  <c r="D62"/>
  <c r="C62"/>
  <c r="B62"/>
  <c r="M61"/>
  <c r="L61"/>
  <c r="K61"/>
  <c r="J61"/>
  <c r="I61"/>
  <c r="H61"/>
  <c r="G61"/>
  <c r="F61"/>
  <c r="E61"/>
  <c r="D61"/>
  <c r="C61"/>
  <c r="B61"/>
  <c r="M60"/>
  <c r="L60"/>
  <c r="K60"/>
  <c r="J60"/>
  <c r="I60"/>
  <c r="H60"/>
  <c r="G60"/>
  <c r="F60"/>
  <c r="E60"/>
  <c r="D60"/>
  <c r="C60"/>
  <c r="B60"/>
  <c r="M58"/>
  <c r="L58"/>
  <c r="K58"/>
  <c r="J58"/>
  <c r="I58"/>
  <c r="H58"/>
  <c r="G58"/>
  <c r="F58"/>
  <c r="E58"/>
  <c r="D58"/>
  <c r="C58"/>
  <c r="B58"/>
  <c r="M57"/>
  <c r="L57"/>
  <c r="K57"/>
  <c r="J57"/>
  <c r="I57"/>
  <c r="H57"/>
  <c r="G57"/>
  <c r="F57"/>
  <c r="E57"/>
  <c r="D57"/>
  <c r="C57"/>
  <c r="B57"/>
  <c r="M56"/>
  <c r="L56"/>
  <c r="K56"/>
  <c r="J56"/>
  <c r="I56"/>
  <c r="H56"/>
  <c r="G56"/>
  <c r="F56"/>
  <c r="E56"/>
  <c r="D56"/>
  <c r="C56"/>
  <c r="B56"/>
  <c r="M55"/>
  <c r="L55"/>
  <c r="K55"/>
  <c r="J55"/>
  <c r="I55"/>
  <c r="H55"/>
  <c r="G55"/>
  <c r="F55"/>
  <c r="E55"/>
  <c r="D55"/>
  <c r="C55"/>
  <c r="B55"/>
  <c r="M54"/>
  <c r="L54"/>
  <c r="K54"/>
  <c r="J54"/>
  <c r="I54"/>
  <c r="H54"/>
  <c r="G54"/>
  <c r="F54"/>
  <c r="E54"/>
  <c r="D54"/>
  <c r="C54"/>
  <c r="B54"/>
  <c r="M53"/>
  <c r="L53"/>
  <c r="K53"/>
  <c r="J53"/>
  <c r="I53"/>
  <c r="H53"/>
  <c r="G53"/>
  <c r="F53"/>
  <c r="E53"/>
  <c r="D53"/>
  <c r="C53"/>
  <c r="B53"/>
  <c r="M52"/>
  <c r="L52"/>
  <c r="K52"/>
  <c r="J52"/>
  <c r="I52"/>
  <c r="H52"/>
  <c r="G52"/>
  <c r="F52"/>
  <c r="E52"/>
  <c r="D52"/>
  <c r="C52"/>
  <c r="B52"/>
  <c r="M51"/>
  <c r="L51"/>
  <c r="K51"/>
  <c r="J51"/>
  <c r="I51"/>
  <c r="H51"/>
  <c r="G51"/>
  <c r="F51"/>
  <c r="E51"/>
  <c r="D51"/>
  <c r="C51"/>
  <c r="B51"/>
  <c r="M49"/>
  <c r="L49"/>
  <c r="K49"/>
  <c r="J49"/>
  <c r="I49"/>
  <c r="H49"/>
  <c r="G49"/>
  <c r="F49"/>
  <c r="E49"/>
  <c r="D49"/>
  <c r="C49"/>
  <c r="B49"/>
  <c r="M48"/>
  <c r="L48"/>
  <c r="K48"/>
  <c r="J48"/>
  <c r="I48"/>
  <c r="H48"/>
  <c r="G48"/>
  <c r="F48"/>
  <c r="E48"/>
  <c r="D48"/>
  <c r="C48"/>
  <c r="B48"/>
  <c r="M47"/>
  <c r="L47"/>
  <c r="K47"/>
  <c r="J47"/>
  <c r="I47"/>
  <c r="H47"/>
  <c r="G47"/>
  <c r="F47"/>
  <c r="E47"/>
  <c r="D47"/>
  <c r="C47"/>
  <c r="B47"/>
  <c r="M46"/>
  <c r="L46"/>
  <c r="K46"/>
  <c r="J46"/>
  <c r="I46"/>
  <c r="H46"/>
  <c r="G46"/>
  <c r="F46"/>
  <c r="E46"/>
  <c r="D46"/>
  <c r="C46"/>
  <c r="B46"/>
  <c r="M45"/>
  <c r="L45"/>
  <c r="K45"/>
  <c r="J45"/>
  <c r="I45"/>
  <c r="H45"/>
  <c r="G45"/>
  <c r="F45"/>
  <c r="E45"/>
  <c r="D45"/>
  <c r="C45"/>
  <c r="B45"/>
  <c r="M44"/>
  <c r="L44"/>
  <c r="K44"/>
  <c r="J44"/>
  <c r="I44"/>
  <c r="H44"/>
  <c r="G44"/>
  <c r="F44"/>
  <c r="E44"/>
  <c r="D44"/>
  <c r="C44"/>
  <c r="B44"/>
  <c r="M43"/>
  <c r="L43"/>
  <c r="K43"/>
  <c r="J43"/>
  <c r="I43"/>
  <c r="H43"/>
  <c r="G43"/>
  <c r="F43"/>
  <c r="E43"/>
  <c r="D43"/>
  <c r="C43"/>
  <c r="B43"/>
  <c r="M42"/>
  <c r="L42"/>
  <c r="K42"/>
  <c r="J42"/>
  <c r="I42"/>
  <c r="H42"/>
  <c r="G42"/>
  <c r="F42"/>
  <c r="E42"/>
  <c r="D42"/>
  <c r="C42"/>
  <c r="B42"/>
  <c r="M41"/>
  <c r="L41"/>
  <c r="K41"/>
  <c r="J41"/>
  <c r="I41"/>
  <c r="H41"/>
  <c r="G41"/>
  <c r="F41"/>
  <c r="E41"/>
  <c r="D41"/>
  <c r="C41"/>
  <c r="B41"/>
  <c r="M40"/>
  <c r="L40"/>
  <c r="K40"/>
  <c r="J40"/>
  <c r="I40"/>
  <c r="H40"/>
  <c r="G40"/>
  <c r="F40"/>
  <c r="E40"/>
  <c r="D40"/>
  <c r="C40"/>
  <c r="B40"/>
  <c r="M39"/>
  <c r="L39"/>
  <c r="K39"/>
  <c r="J39"/>
  <c r="I39"/>
  <c r="H39"/>
  <c r="G39"/>
  <c r="F39"/>
  <c r="E39"/>
  <c r="D39"/>
  <c r="C39"/>
  <c r="B39"/>
  <c r="M38"/>
  <c r="L38"/>
  <c r="K38"/>
  <c r="J38"/>
  <c r="I38"/>
  <c r="H38"/>
  <c r="G38"/>
  <c r="F38"/>
  <c r="E38"/>
  <c r="D38"/>
  <c r="C38"/>
  <c r="B38"/>
  <c r="M36"/>
  <c r="L36"/>
  <c r="K36"/>
  <c r="J36"/>
  <c r="I36"/>
  <c r="H36"/>
  <c r="G36"/>
  <c r="F36"/>
  <c r="E36"/>
  <c r="D36"/>
  <c r="C36"/>
  <c r="B36"/>
  <c r="M35"/>
  <c r="L35"/>
  <c r="K35"/>
  <c r="J35"/>
  <c r="I35"/>
  <c r="H35"/>
  <c r="G35"/>
  <c r="F35"/>
  <c r="E35"/>
  <c r="D35"/>
  <c r="C35"/>
  <c r="B35"/>
  <c r="M34"/>
  <c r="L34"/>
  <c r="K34"/>
  <c r="J34"/>
  <c r="I34"/>
  <c r="H34"/>
  <c r="G34"/>
  <c r="F34"/>
  <c r="E34"/>
  <c r="D34"/>
  <c r="C34"/>
  <c r="B34"/>
  <c r="M33"/>
  <c r="L33"/>
  <c r="K33"/>
  <c r="J33"/>
  <c r="I33"/>
  <c r="H33"/>
  <c r="G33"/>
  <c r="F33"/>
  <c r="E33"/>
  <c r="D33"/>
  <c r="C33"/>
  <c r="B33"/>
  <c r="M32"/>
  <c r="L32"/>
  <c r="K32"/>
  <c r="J32"/>
  <c r="I32"/>
  <c r="H32"/>
  <c r="G32"/>
  <c r="F32"/>
  <c r="E32"/>
  <c r="D32"/>
  <c r="C32"/>
  <c r="B32"/>
  <c r="M31"/>
  <c r="L31"/>
  <c r="K31"/>
  <c r="J31"/>
  <c r="I31"/>
  <c r="H31"/>
  <c r="G31"/>
  <c r="F31"/>
  <c r="E31"/>
  <c r="D31"/>
  <c r="C31"/>
  <c r="B31"/>
  <c r="M30"/>
  <c r="L30"/>
  <c r="K30"/>
  <c r="J30"/>
  <c r="I30"/>
  <c r="H30"/>
  <c r="G30"/>
  <c r="F30"/>
  <c r="E30"/>
  <c r="D30"/>
  <c r="C30"/>
  <c r="B30"/>
  <c r="M29"/>
  <c r="L29"/>
  <c r="K29"/>
  <c r="J29"/>
  <c r="I29"/>
  <c r="H29"/>
  <c r="G29"/>
  <c r="F29"/>
  <c r="E29"/>
  <c r="D29"/>
  <c r="C29"/>
  <c r="B29"/>
  <c r="M27"/>
  <c r="L27"/>
  <c r="K27"/>
  <c r="J27"/>
  <c r="I27"/>
  <c r="H27"/>
  <c r="G27"/>
  <c r="F27"/>
  <c r="E27"/>
  <c r="D27"/>
  <c r="C27"/>
  <c r="B27"/>
  <c r="M26"/>
  <c r="L26"/>
  <c r="K26"/>
  <c r="J26"/>
  <c r="I26"/>
  <c r="H26"/>
  <c r="G26"/>
  <c r="F26"/>
  <c r="E26"/>
  <c r="D26"/>
  <c r="C26"/>
  <c r="B26"/>
  <c r="M25"/>
  <c r="L25"/>
  <c r="K25"/>
  <c r="J25"/>
  <c r="I25"/>
  <c r="H25"/>
  <c r="G25"/>
  <c r="F25"/>
  <c r="E25"/>
  <c r="D25"/>
  <c r="C25"/>
  <c r="B25"/>
  <c r="M24"/>
  <c r="L24"/>
  <c r="K24"/>
  <c r="J24"/>
  <c r="I24"/>
  <c r="H24"/>
  <c r="G24"/>
  <c r="F24"/>
  <c r="E24"/>
  <c r="D24"/>
  <c r="C24"/>
  <c r="B24"/>
  <c r="M23"/>
  <c r="L23"/>
  <c r="K23"/>
  <c r="J23"/>
  <c r="I23"/>
  <c r="H23"/>
  <c r="G23"/>
  <c r="F23"/>
  <c r="E23"/>
  <c r="D23"/>
  <c r="C23"/>
  <c r="B23"/>
  <c r="M22"/>
  <c r="L22"/>
  <c r="K22"/>
  <c r="J22"/>
  <c r="I22"/>
  <c r="H22"/>
  <c r="G22"/>
  <c r="F22"/>
  <c r="E22"/>
  <c r="D22"/>
  <c r="C22"/>
  <c r="B22"/>
  <c r="M21"/>
  <c r="L21"/>
  <c r="K21"/>
  <c r="J21"/>
  <c r="I21"/>
  <c r="H21"/>
  <c r="G21"/>
  <c r="F21"/>
  <c r="E21"/>
  <c r="D21"/>
  <c r="C21"/>
  <c r="B21"/>
  <c r="M20"/>
  <c r="L20"/>
  <c r="K20"/>
  <c r="J20"/>
  <c r="I20"/>
  <c r="H20"/>
  <c r="G20"/>
  <c r="F20"/>
  <c r="E20"/>
  <c r="D20"/>
  <c r="C20"/>
  <c r="B20"/>
  <c r="M19"/>
  <c r="L19"/>
  <c r="K19"/>
  <c r="J19"/>
  <c r="I19"/>
  <c r="H19"/>
  <c r="G19"/>
  <c r="F19"/>
  <c r="E19"/>
  <c r="D19"/>
  <c r="C19"/>
  <c r="B19"/>
  <c r="M17"/>
  <c r="L17"/>
  <c r="K17"/>
  <c r="J17"/>
  <c r="I17"/>
  <c r="H17"/>
  <c r="G17"/>
  <c r="F17"/>
  <c r="E17"/>
  <c r="D17"/>
  <c r="C17"/>
  <c r="B17"/>
  <c r="M16"/>
  <c r="L16"/>
  <c r="K16"/>
  <c r="J16"/>
  <c r="I16"/>
  <c r="H16"/>
  <c r="G16"/>
  <c r="F16"/>
  <c r="E16"/>
  <c r="D16"/>
  <c r="C16"/>
  <c r="B16"/>
  <c r="M15"/>
  <c r="L15"/>
  <c r="K15"/>
  <c r="J15"/>
  <c r="I15"/>
  <c r="H15"/>
  <c r="G15"/>
  <c r="F15"/>
  <c r="E15"/>
  <c r="D15"/>
  <c r="C15"/>
  <c r="B15"/>
  <c r="M14"/>
  <c r="L14"/>
  <c r="K14"/>
  <c r="J14"/>
  <c r="I14"/>
  <c r="H14"/>
  <c r="G14"/>
  <c r="F14"/>
  <c r="E14"/>
  <c r="D14"/>
  <c r="C14"/>
  <c r="B14"/>
  <c r="M13"/>
  <c r="L13"/>
  <c r="K13"/>
  <c r="J13"/>
  <c r="I13"/>
  <c r="H13"/>
  <c r="G13"/>
  <c r="F13"/>
  <c r="E13"/>
  <c r="D13"/>
  <c r="C13"/>
  <c r="B13"/>
  <c r="M12"/>
  <c r="L12"/>
  <c r="K12"/>
  <c r="J12"/>
  <c r="I12"/>
  <c r="H12"/>
  <c r="G12"/>
  <c r="F12"/>
  <c r="E12"/>
  <c r="D12"/>
  <c r="C12"/>
  <c r="B12"/>
  <c r="M11"/>
  <c r="L11"/>
  <c r="K11"/>
  <c r="J11"/>
  <c r="I11"/>
  <c r="H11"/>
  <c r="G11"/>
  <c r="F11"/>
  <c r="E11"/>
  <c r="D11"/>
  <c r="C11"/>
  <c r="B11"/>
  <c r="M10"/>
  <c r="L10"/>
  <c r="K10"/>
  <c r="J10"/>
  <c r="I10"/>
  <c r="H10"/>
  <c r="G10"/>
  <c r="F10"/>
  <c r="E10"/>
  <c r="D10"/>
  <c r="C10"/>
  <c r="B10"/>
  <c r="M9"/>
  <c r="L9"/>
  <c r="K9"/>
  <c r="J9"/>
  <c r="I9"/>
  <c r="H9"/>
  <c r="G9"/>
  <c r="F9"/>
  <c r="E9"/>
  <c r="D9"/>
  <c r="C9"/>
  <c r="B9"/>
  <c r="B8" l="1"/>
  <c r="M88" l="1"/>
  <c r="L88"/>
  <c r="K88"/>
  <c r="J88"/>
  <c r="I88"/>
  <c r="H88"/>
  <c r="G88"/>
  <c r="F88"/>
  <c r="E88"/>
  <c r="D88"/>
  <c r="C88"/>
  <c r="B88"/>
  <c r="M78"/>
  <c r="L78"/>
  <c r="K78"/>
  <c r="J78"/>
  <c r="I78"/>
  <c r="H78"/>
  <c r="G78"/>
  <c r="F78"/>
  <c r="E78"/>
  <c r="D78"/>
  <c r="C78"/>
  <c r="B78"/>
  <c r="M69"/>
  <c r="L69"/>
  <c r="K69"/>
  <c r="J69"/>
  <c r="I69"/>
  <c r="H69"/>
  <c r="G69"/>
  <c r="F69"/>
  <c r="E69"/>
  <c r="D69"/>
  <c r="C69"/>
  <c r="B69"/>
  <c r="M59"/>
  <c r="L59"/>
  <c r="K59"/>
  <c r="J59"/>
  <c r="I59"/>
  <c r="H59"/>
  <c r="G59"/>
  <c r="F59"/>
  <c r="E59"/>
  <c r="D59"/>
  <c r="C59"/>
  <c r="B59"/>
  <c r="M50"/>
  <c r="L50"/>
  <c r="K50"/>
  <c r="J50"/>
  <c r="I50"/>
  <c r="H50"/>
  <c r="G50"/>
  <c r="F50"/>
  <c r="E50"/>
  <c r="D50"/>
  <c r="C50"/>
  <c r="B50"/>
  <c r="M37"/>
  <c r="L37"/>
  <c r="K37"/>
  <c r="J37"/>
  <c r="I37"/>
  <c r="H37"/>
  <c r="G37"/>
  <c r="F37"/>
  <c r="E37"/>
  <c r="D37"/>
  <c r="C37"/>
  <c r="B37"/>
  <c r="M28"/>
  <c r="L28"/>
  <c r="K28"/>
  <c r="J28"/>
  <c r="I28"/>
  <c r="H28"/>
  <c r="G28"/>
  <c r="F28"/>
  <c r="E28"/>
  <c r="D28"/>
  <c r="C28"/>
  <c r="B28"/>
  <c r="M18"/>
  <c r="L18"/>
  <c r="K18"/>
  <c r="J18"/>
  <c r="I18"/>
  <c r="H18"/>
  <c r="G18"/>
  <c r="F18"/>
  <c r="E18"/>
  <c r="D18"/>
  <c r="C18"/>
  <c r="B18"/>
  <c r="M8"/>
  <c r="M7" s="1"/>
  <c r="L8"/>
  <c r="K8"/>
  <c r="J8"/>
  <c r="I8"/>
  <c r="I7" s="1"/>
  <c r="H8"/>
  <c r="G8"/>
  <c r="F8"/>
  <c r="E8"/>
  <c r="D8"/>
  <c r="C8"/>
  <c r="C7" s="1"/>
  <c r="H7" l="1"/>
  <c r="D7"/>
  <c r="E7"/>
  <c r="J7"/>
  <c r="L7"/>
  <c r="K7"/>
  <c r="B7"/>
  <c r="G7"/>
  <c r="F7"/>
</calcChain>
</file>

<file path=xl/sharedStrings.xml><?xml version="1.0" encoding="utf-8"?>
<sst xmlns="http://schemas.openxmlformats.org/spreadsheetml/2006/main" count="214" uniqueCount="117">
  <si>
    <t>จังหวัด</t>
  </si>
  <si>
    <t>จำนวน</t>
  </si>
  <si>
    <t>เกษตรกร</t>
  </si>
  <si>
    <t>(ตัว)</t>
  </si>
  <si>
    <t>ยอดรวม</t>
  </si>
  <si>
    <t>เขต 1</t>
  </si>
  <si>
    <t>เขต 3</t>
  </si>
  <si>
    <t>เขต 4</t>
  </si>
  <si>
    <t>เขต 5</t>
  </si>
  <si>
    <t>เขต 6</t>
  </si>
  <si>
    <t>เขต 7</t>
  </si>
  <si>
    <t>เขต 8</t>
  </si>
  <si>
    <t>เขต 9</t>
  </si>
  <si>
    <t>ที่มา</t>
  </si>
  <si>
    <t>รวบรวมโดย</t>
  </si>
  <si>
    <t>: สำนักงานปศุสัตว์อำเภอ</t>
  </si>
  <si>
    <t>เป็ดเทศ</t>
  </si>
  <si>
    <t>เป็ดเนื้อ</t>
  </si>
  <si>
    <t>เป็ดไข่</t>
  </si>
  <si>
    <t>เป็ดเนื้อไล่ทุ่ง</t>
  </si>
  <si>
    <t>เป็ดไข่ไล่ทุ่ง</t>
  </si>
  <si>
    <t>: กลุ่มสารสนเทศและข้อมูลสถิติ ศูนย์เทคโนโลยีสารสนเทศและการสื่อสาร กรมปศุสัตว์</t>
  </si>
  <si>
    <t xml:space="preserve"> กรุงเทพมหานคร </t>
  </si>
  <si>
    <t xml:space="preserve"> นนทบุรี </t>
  </si>
  <si>
    <t xml:space="preserve"> ปทุมธานี </t>
  </si>
  <si>
    <t xml:space="preserve"> พระนครศรีอยุธยา </t>
  </si>
  <si>
    <t xml:space="preserve"> อ่างทอง </t>
  </si>
  <si>
    <t xml:space="preserve"> ลพบุรี </t>
  </si>
  <si>
    <t xml:space="preserve"> สิงห์บุรี </t>
  </si>
  <si>
    <t xml:space="preserve"> ชัยนาท </t>
  </si>
  <si>
    <t xml:space="preserve"> สระบุรี </t>
  </si>
  <si>
    <t xml:space="preserve"> สมุทรปราการ </t>
  </si>
  <si>
    <t xml:space="preserve"> ชลบุรี </t>
  </si>
  <si>
    <t xml:space="preserve"> ระยอง </t>
  </si>
  <si>
    <t xml:space="preserve"> จันทบุรี </t>
  </si>
  <si>
    <t xml:space="preserve"> ตราด </t>
  </si>
  <si>
    <t xml:space="preserve"> ฉะเชิงเทรา </t>
  </si>
  <si>
    <t xml:space="preserve"> ปราจีนบุรี </t>
  </si>
  <si>
    <t xml:space="preserve"> นครนายก </t>
  </si>
  <si>
    <t xml:space="preserve"> สระแก้ว </t>
  </si>
  <si>
    <t xml:space="preserve"> นครราชสีมา </t>
  </si>
  <si>
    <t xml:space="preserve"> บุรีรัมย์ </t>
  </si>
  <si>
    <t xml:space="preserve"> ศรีสะเกษ </t>
  </si>
  <si>
    <t xml:space="preserve"> สุรินทร์ </t>
  </si>
  <si>
    <t xml:space="preserve"> อุบลราชธานี </t>
  </si>
  <si>
    <t xml:space="preserve"> ยโสธร </t>
  </si>
  <si>
    <t xml:space="preserve"> ชัยภูมิ </t>
  </si>
  <si>
    <t xml:space="preserve"> อำนาจเจริญ </t>
  </si>
  <si>
    <t xml:space="preserve"> ร้อยเอ็ด </t>
  </si>
  <si>
    <t xml:space="preserve"> หนองบัวลำภู </t>
  </si>
  <si>
    <t xml:space="preserve"> ขอนแก่น </t>
  </si>
  <si>
    <t xml:space="preserve"> อุดรธานี </t>
  </si>
  <si>
    <t xml:space="preserve"> เลย </t>
  </si>
  <si>
    <t xml:space="preserve"> หนองคาย </t>
  </si>
  <si>
    <t xml:space="preserve"> มหาสารคาม </t>
  </si>
  <si>
    <t xml:space="preserve"> กาฬสินธุ์ </t>
  </si>
  <si>
    <t xml:space="preserve"> นครพนม </t>
  </si>
  <si>
    <t xml:space="preserve"> มุกดาหาร </t>
  </si>
  <si>
    <t xml:space="preserve"> สกลนคร </t>
  </si>
  <si>
    <t xml:space="preserve"> บึงกาฬ </t>
  </si>
  <si>
    <t xml:space="preserve"> เชียงใหม่ </t>
  </si>
  <si>
    <t xml:space="preserve"> ลำพูน </t>
  </si>
  <si>
    <t xml:space="preserve"> ลำปาง </t>
  </si>
  <si>
    <t xml:space="preserve"> แพร่ </t>
  </si>
  <si>
    <t xml:space="preserve"> น่าน </t>
  </si>
  <si>
    <t xml:space="preserve"> พะเยา </t>
  </si>
  <si>
    <t xml:space="preserve"> เชียงราย </t>
  </si>
  <si>
    <t xml:space="preserve"> แม่ฮ่องสอน </t>
  </si>
  <si>
    <t xml:space="preserve"> อุตรดิตถ์ </t>
  </si>
  <si>
    <t xml:space="preserve"> นครสวรรค์ </t>
  </si>
  <si>
    <t xml:space="preserve"> อุทัยธานี </t>
  </si>
  <si>
    <t xml:space="preserve"> กำแพงเพชร </t>
  </si>
  <si>
    <t xml:space="preserve"> ตาก </t>
  </si>
  <si>
    <t xml:space="preserve"> พิษณุโลก </t>
  </si>
  <si>
    <t xml:space="preserve"> พิจิตร </t>
  </si>
  <si>
    <t xml:space="preserve"> เพชรบูรณ์ </t>
  </si>
  <si>
    <t xml:space="preserve"> สุโขทัย </t>
  </si>
  <si>
    <t xml:space="preserve"> ราชบุรี </t>
  </si>
  <si>
    <t xml:space="preserve"> กาญจนบุรี </t>
  </si>
  <si>
    <t xml:space="preserve"> นครปฐม </t>
  </si>
  <si>
    <t xml:space="preserve"> สมุทรสาคร </t>
  </si>
  <si>
    <t xml:space="preserve"> สมุทรสงคราม </t>
  </si>
  <si>
    <t xml:space="preserve"> เพชรบุรี </t>
  </si>
  <si>
    <t xml:space="preserve"> ประจวบคีรีขันธ์ </t>
  </si>
  <si>
    <t xml:space="preserve"> สุพรรณบุรี </t>
  </si>
  <si>
    <t xml:space="preserve"> นครศรีธรรมราช </t>
  </si>
  <si>
    <t xml:space="preserve"> กระบี่ </t>
  </si>
  <si>
    <t xml:space="preserve"> พังงา </t>
  </si>
  <si>
    <t xml:space="preserve"> ภูเก็ต </t>
  </si>
  <si>
    <t xml:space="preserve"> สุราษฎร์ธานี </t>
  </si>
  <si>
    <t xml:space="preserve"> ระนอง </t>
  </si>
  <si>
    <t xml:space="preserve"> ชุมพร </t>
  </si>
  <si>
    <t xml:space="preserve"> ตรัง </t>
  </si>
  <si>
    <t xml:space="preserve"> พัทลุง </t>
  </si>
  <si>
    <t xml:space="preserve"> สงขลา </t>
  </si>
  <si>
    <t xml:space="preserve"> สตูล </t>
  </si>
  <si>
    <t xml:space="preserve"> ปัตตานี </t>
  </si>
  <si>
    <t xml:space="preserve"> ยะลา </t>
  </si>
  <si>
    <t xml:space="preserve"> นราธิวาส </t>
  </si>
  <si>
    <t>(ราย)</t>
  </si>
  <si>
    <t>เขต 2</t>
  </si>
  <si>
    <t>เป็ด</t>
  </si>
  <si>
    <t>รวม</t>
  </si>
  <si>
    <t>สถานที่เลี้ยงสัตว์ จังหวัด</t>
  </si>
  <si>
    <t>เป็ด เทศ (ตัว)</t>
  </si>
  <si>
    <t>เกษตรกรผู้เลี้ยงเป็ด เทศ (ราย)</t>
  </si>
  <si>
    <t>เป็ด เนื้อ (ตัว)</t>
  </si>
  <si>
    <t>เกษตรกรผู้เลี้ยงเป็ด เนื้อ (ราย)</t>
  </si>
  <si>
    <t>เป็ด ไข่ (ตัว)</t>
  </si>
  <si>
    <t>เกษตรกรผู้เลี้ยงเป็ด ไข่ (ราย)</t>
  </si>
  <si>
    <t>เป็ด เนื้อ ไล่ทุ่ง (ตัว)</t>
  </si>
  <si>
    <t>เกษตรกรผู้เลี้ยงเป็ด เนื้อ ไล่ทุ่ง (ราย)</t>
  </si>
  <si>
    <t>เป็ด ไข่ ไล่ทุ่ง (ตัว)</t>
  </si>
  <si>
    <t>เกษตรกรผู้เลี้ยงเป็ด ไข่ ไล่ทุ่ง (ราย)</t>
  </si>
  <si>
    <t>จำนวนรวม เป็ด ทั้งสิ้น (ตัว)</t>
  </si>
  <si>
    <t>จำนวนรวมเกษตรกรผู้เลี้ยง เป็ด ทั้งสิ้น (ราย)</t>
  </si>
  <si>
    <t>ตารางที่ 7-1 จำนวนเกษตรกรและเป็ด รายจังหวัด ปี 2566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</si>
</sst>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-* #,##0_-;\-* #,##0_-;_-* &quot;-&quot;??_-;_-@_-"/>
  </numFmts>
  <fonts count="15">
    <font>
      <sz val="10"/>
      <name val="Arial"/>
      <charset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charset val="1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8"/>
      <name val="TH SarabunPSK"/>
      <family val="2"/>
    </font>
    <font>
      <sz val="12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wrapText="1"/>
    </xf>
    <xf numFmtId="187" fontId="6" fillId="0" borderId="0" applyFont="0" applyFill="0" applyBorder="0" applyAlignment="0" applyProtection="0">
      <alignment wrapText="1"/>
    </xf>
    <xf numFmtId="0" fontId="7" fillId="0" borderId="0">
      <alignment wrapText="1"/>
    </xf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1" fillId="0" borderId="0"/>
  </cellStyleXfs>
  <cellXfs count="32">
    <xf numFmtId="0" fontId="0" fillId="0" borderId="0" xfId="0">
      <alignment wrapText="1"/>
    </xf>
    <xf numFmtId="41" fontId="10" fillId="0" borderId="0" xfId="0" applyNumberFormat="1" applyFont="1" applyFill="1" applyBorder="1" applyAlignment="1">
      <alignment horizontal="center" vertical="center"/>
    </xf>
    <xf numFmtId="41" fontId="10" fillId="0" borderId="0" xfId="0" applyNumberFormat="1" applyFont="1" applyFill="1" applyAlignment="1">
      <alignment vertical="center"/>
    </xf>
    <xf numFmtId="41" fontId="11" fillId="0" borderId="0" xfId="0" applyNumberFormat="1" applyFont="1" applyFill="1" applyBorder="1" applyAlignment="1">
      <alignment horizontal="center" vertical="center"/>
    </xf>
    <xf numFmtId="41" fontId="11" fillId="0" borderId="0" xfId="1" applyNumberFormat="1" applyFont="1" applyFill="1" applyBorder="1" applyAlignment="1">
      <alignment vertical="center"/>
    </xf>
    <xf numFmtId="41" fontId="10" fillId="0" borderId="0" xfId="0" applyNumberFormat="1" applyFont="1" applyFill="1" applyBorder="1" applyAlignment="1">
      <alignment horizontal="left" vertical="center"/>
    </xf>
    <xf numFmtId="41" fontId="11" fillId="0" borderId="0" xfId="1" applyNumberFormat="1" applyFont="1" applyFill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1" fillId="0" borderId="0" xfId="1" applyNumberFormat="1" applyFont="1" applyFill="1" applyAlignment="1">
      <alignment horizontal="left" vertical="center"/>
    </xf>
    <xf numFmtId="41" fontId="11" fillId="0" borderId="0" xfId="0" applyNumberFormat="1" applyFont="1" applyFill="1" applyAlignment="1">
      <alignment horizontal="left" vertical="center"/>
    </xf>
    <xf numFmtId="41" fontId="10" fillId="0" borderId="0" xfId="0" applyNumberFormat="1" applyFont="1" applyFill="1" applyAlignment="1">
      <alignment vertical="center" wrapText="1"/>
    </xf>
    <xf numFmtId="41" fontId="11" fillId="0" borderId="0" xfId="0" applyNumberFormat="1" applyFont="1" applyFill="1" applyAlignment="1">
      <alignment vertical="center" wrapText="1"/>
    </xf>
    <xf numFmtId="41" fontId="11" fillId="0" borderId="0" xfId="0" applyNumberFormat="1" applyFont="1" applyFill="1" applyBorder="1" applyAlignment="1">
      <alignment vertical="center"/>
    </xf>
    <xf numFmtId="41" fontId="10" fillId="0" borderId="0" xfId="0" applyNumberFormat="1" applyFont="1" applyFill="1" applyAlignment="1">
      <alignment horizontal="left" vertical="center"/>
    </xf>
    <xf numFmtId="188" fontId="11" fillId="0" borderId="0" xfId="1" applyNumberFormat="1" applyFont="1" applyFill="1" applyAlignment="1">
      <alignment horizontal="left"/>
    </xf>
    <xf numFmtId="41" fontId="9" fillId="3" borderId="3" xfId="2" applyNumberFormat="1" applyFont="1" applyFill="1" applyBorder="1" applyAlignment="1">
      <alignment vertical="center" shrinkToFit="1"/>
    </xf>
    <xf numFmtId="41" fontId="9" fillId="4" borderId="4" xfId="0" applyNumberFormat="1" applyFont="1" applyFill="1" applyBorder="1" applyAlignment="1">
      <alignment horizontal="center" vertical="top" wrapText="1"/>
    </xf>
    <xf numFmtId="41" fontId="9" fillId="4" borderId="3" xfId="2" applyNumberFormat="1" applyFont="1" applyFill="1" applyBorder="1" applyAlignment="1">
      <alignment vertical="center" shrinkToFit="1"/>
    </xf>
    <xf numFmtId="0" fontId="9" fillId="3" borderId="3" xfId="0" applyFont="1" applyFill="1" applyBorder="1" applyAlignment="1">
      <alignment horizontal="center" vertical="top" wrapText="1"/>
    </xf>
    <xf numFmtId="41" fontId="11" fillId="0" borderId="0" xfId="0" applyNumberFormat="1" applyFont="1" applyFill="1" applyBorder="1" applyAlignment="1">
      <alignment vertical="center" wrapText="1"/>
    </xf>
    <xf numFmtId="41" fontId="12" fillId="0" borderId="3" xfId="0" applyNumberFormat="1" applyFont="1" applyFill="1" applyBorder="1" applyAlignment="1">
      <alignment vertical="top" wrapText="1"/>
    </xf>
    <xf numFmtId="41" fontId="12" fillId="0" borderId="3" xfId="2" applyNumberFormat="1" applyFont="1" applyFill="1" applyBorder="1" applyAlignment="1">
      <alignment vertical="center" shrinkToFit="1"/>
    </xf>
    <xf numFmtId="41" fontId="13" fillId="0" borderId="0" xfId="0" applyNumberFormat="1" applyFont="1" applyFill="1" applyAlignment="1">
      <alignment vertical="center"/>
    </xf>
    <xf numFmtId="41" fontId="9" fillId="2" borderId="1" xfId="0" applyNumberFormat="1" applyFont="1" applyFill="1" applyBorder="1" applyAlignment="1">
      <alignment horizontal="center" vertical="top"/>
    </xf>
    <xf numFmtId="41" fontId="9" fillId="2" borderId="2" xfId="0" applyNumberFormat="1" applyFont="1" applyFill="1" applyBorder="1" applyAlignment="1">
      <alignment horizontal="center" vertical="top"/>
    </xf>
    <xf numFmtId="0" fontId="1" fillId="0" borderId="0" xfId="12"/>
    <xf numFmtId="41" fontId="9" fillId="2" borderId="3" xfId="0" applyNumberFormat="1" applyFont="1" applyFill="1" applyBorder="1" applyAlignment="1">
      <alignment horizontal="center" vertical="top"/>
    </xf>
    <xf numFmtId="41" fontId="9" fillId="2" borderId="3" xfId="0" applyNumberFormat="1" applyFont="1" applyFill="1" applyBorder="1" applyAlignment="1">
      <alignment horizontal="center" vertical="center"/>
    </xf>
    <xf numFmtId="41" fontId="9" fillId="2" borderId="1" xfId="0" applyNumberFormat="1" applyFont="1" applyFill="1" applyBorder="1" applyAlignment="1">
      <alignment horizontal="center" vertical="center"/>
    </xf>
    <xf numFmtId="41" fontId="9" fillId="2" borderId="5" xfId="0" applyNumberFormat="1" applyFont="1" applyFill="1" applyBorder="1" applyAlignment="1">
      <alignment horizontal="center" vertical="top"/>
    </xf>
    <xf numFmtId="41" fontId="9" fillId="2" borderId="6" xfId="0" applyNumberFormat="1" applyFont="1" applyFill="1" applyBorder="1" applyAlignment="1">
      <alignment horizontal="center" vertical="top"/>
    </xf>
    <xf numFmtId="41" fontId="9" fillId="2" borderId="7" xfId="0" applyNumberFormat="1" applyFont="1" applyFill="1" applyBorder="1" applyAlignment="1">
      <alignment horizontal="center" vertical="top"/>
    </xf>
  </cellXfs>
  <cellStyles count="13">
    <cellStyle name="Comma 2" xfId="4"/>
    <cellStyle name="Comma 3" xfId="6"/>
    <cellStyle name="Comma 5" xfId="10"/>
    <cellStyle name="Normal 2" xfId="3"/>
    <cellStyle name="Normal 3" xfId="5"/>
    <cellStyle name="Normal 4" xfId="11"/>
    <cellStyle name="Normal 5" xfId="7"/>
    <cellStyle name="Normal 5 2" xfId="8"/>
    <cellStyle name="Normal 6" xfId="9"/>
    <cellStyle name="Normal 7" xfId="12"/>
    <cellStyle name="เครื่องหมายจุลภาค" xfId="1" builtinId="3"/>
    <cellStyle name="ปกติ" xfId="0" builtinId="0"/>
    <cellStyle name="ปกติ 8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workbookViewId="0"/>
  </sheetViews>
  <sheetFormatPr defaultRowHeight="14.25"/>
  <cols>
    <col min="1" max="1" width="22.140625" style="25" bestFit="1" customWidth="1"/>
    <col min="2" max="2" width="13.28515625" style="25" bestFit="1" customWidth="1"/>
    <col min="3" max="3" width="28" style="25" bestFit="1" customWidth="1"/>
    <col min="4" max="4" width="13" style="25" bestFit="1" customWidth="1"/>
    <col min="5" max="5" width="27.7109375" style="25" bestFit="1" customWidth="1"/>
    <col min="6" max="6" width="12.140625" style="25" bestFit="1" customWidth="1"/>
    <col min="7" max="7" width="26.85546875" style="25" bestFit="1" customWidth="1"/>
    <col min="8" max="8" width="18.85546875" style="25" bestFit="1" customWidth="1"/>
    <col min="9" max="9" width="33.7109375" style="25" bestFit="1" customWidth="1"/>
    <col min="10" max="10" width="18" style="25" bestFit="1" customWidth="1"/>
    <col min="11" max="11" width="32.7109375" style="25" bestFit="1" customWidth="1"/>
    <col min="12" max="12" width="24.85546875" style="25" bestFit="1" customWidth="1"/>
    <col min="13" max="13" width="39.5703125" style="25" bestFit="1" customWidth="1"/>
    <col min="14" max="14" width="48.140625" style="25" bestFit="1" customWidth="1"/>
    <col min="15" max="16384" width="9.140625" style="25"/>
  </cols>
  <sheetData>
    <row r="1" spans="1:13">
      <c r="A1" s="25" t="s">
        <v>103</v>
      </c>
      <c r="B1" s="25" t="s">
        <v>104</v>
      </c>
      <c r="C1" s="25" t="s">
        <v>105</v>
      </c>
      <c r="D1" s="25" t="s">
        <v>106</v>
      </c>
      <c r="E1" s="25" t="s">
        <v>107</v>
      </c>
      <c r="F1" s="25" t="s">
        <v>108</v>
      </c>
      <c r="G1" s="25" t="s">
        <v>109</v>
      </c>
      <c r="H1" s="25" t="s">
        <v>110</v>
      </c>
      <c r="I1" s="25" t="s">
        <v>111</v>
      </c>
      <c r="J1" s="25" t="s">
        <v>112</v>
      </c>
      <c r="K1" s="25" t="s">
        <v>113</v>
      </c>
      <c r="L1" s="25" t="s">
        <v>114</v>
      </c>
      <c r="M1" s="25" t="s">
        <v>115</v>
      </c>
    </row>
    <row r="2" spans="1:13">
      <c r="A2" s="25" t="s">
        <v>22</v>
      </c>
      <c r="B2" s="25">
        <v>4124</v>
      </c>
      <c r="C2" s="25">
        <v>231</v>
      </c>
      <c r="D2" s="25">
        <v>5959</v>
      </c>
      <c r="E2" s="25">
        <v>123</v>
      </c>
      <c r="F2" s="25">
        <v>14747</v>
      </c>
      <c r="G2" s="25">
        <v>120</v>
      </c>
      <c r="H2" s="25">
        <v>8020</v>
      </c>
      <c r="I2" s="25">
        <v>3</v>
      </c>
      <c r="J2" s="25">
        <v>13312</v>
      </c>
      <c r="K2" s="25">
        <v>5</v>
      </c>
      <c r="L2" s="25">
        <v>46162</v>
      </c>
      <c r="M2" s="25">
        <v>383</v>
      </c>
    </row>
    <row r="3" spans="1:13">
      <c r="A3" s="25" t="s">
        <v>29</v>
      </c>
      <c r="B3" s="25">
        <v>27057</v>
      </c>
      <c r="C3" s="25">
        <v>812</v>
      </c>
      <c r="D3" s="25">
        <v>28239</v>
      </c>
      <c r="E3" s="25">
        <v>287</v>
      </c>
      <c r="F3" s="25">
        <v>409184</v>
      </c>
      <c r="G3" s="25">
        <v>1395</v>
      </c>
      <c r="H3" s="25">
        <v>38609</v>
      </c>
      <c r="I3" s="25">
        <v>18</v>
      </c>
      <c r="J3" s="25">
        <v>640417</v>
      </c>
      <c r="K3" s="25">
        <v>130</v>
      </c>
      <c r="L3" s="25">
        <v>1143506</v>
      </c>
      <c r="M3" s="25">
        <v>2258</v>
      </c>
    </row>
    <row r="4" spans="1:13">
      <c r="A4" s="25" t="s">
        <v>23</v>
      </c>
      <c r="B4" s="25">
        <v>4075</v>
      </c>
      <c r="C4" s="25">
        <v>235</v>
      </c>
      <c r="D4" s="25">
        <v>1381</v>
      </c>
      <c r="E4" s="25">
        <v>67</v>
      </c>
      <c r="F4" s="25">
        <v>45290</v>
      </c>
      <c r="G4" s="25">
        <v>131</v>
      </c>
      <c r="H4" s="25">
        <v>3026</v>
      </c>
      <c r="I4" s="25">
        <v>2</v>
      </c>
      <c r="J4" s="25">
        <v>62780</v>
      </c>
      <c r="K4" s="25">
        <v>9</v>
      </c>
      <c r="L4" s="25">
        <v>116552</v>
      </c>
      <c r="M4" s="25">
        <v>404</v>
      </c>
    </row>
    <row r="5" spans="1:13">
      <c r="A5" s="25" t="s">
        <v>24</v>
      </c>
      <c r="B5" s="25">
        <v>10597</v>
      </c>
      <c r="C5" s="25">
        <v>442</v>
      </c>
      <c r="D5" s="25">
        <v>39429</v>
      </c>
      <c r="E5" s="25">
        <v>112</v>
      </c>
      <c r="F5" s="25">
        <v>213124</v>
      </c>
      <c r="G5" s="25">
        <v>526</v>
      </c>
      <c r="H5" s="25">
        <v>19000</v>
      </c>
      <c r="I5" s="25">
        <v>3</v>
      </c>
      <c r="J5" s="25">
        <v>104627</v>
      </c>
      <c r="K5" s="25">
        <v>16</v>
      </c>
      <c r="L5" s="25">
        <v>386777</v>
      </c>
      <c r="M5" s="25">
        <v>864</v>
      </c>
    </row>
    <row r="6" spans="1:13">
      <c r="A6" s="25" t="s">
        <v>25</v>
      </c>
      <c r="B6" s="25">
        <v>23412</v>
      </c>
      <c r="C6" s="25">
        <v>689</v>
      </c>
      <c r="D6" s="25">
        <v>54372</v>
      </c>
      <c r="E6" s="25">
        <v>208</v>
      </c>
      <c r="F6" s="25">
        <v>372431</v>
      </c>
      <c r="G6" s="25">
        <v>1465</v>
      </c>
      <c r="H6" s="25">
        <v>2992</v>
      </c>
      <c r="I6" s="25">
        <v>9</v>
      </c>
      <c r="J6" s="25">
        <v>69845</v>
      </c>
      <c r="K6" s="25">
        <v>26</v>
      </c>
      <c r="L6" s="25">
        <v>523052</v>
      </c>
      <c r="M6" s="25">
        <v>2174</v>
      </c>
    </row>
    <row r="7" spans="1:13">
      <c r="A7" s="25" t="s">
        <v>27</v>
      </c>
      <c r="B7" s="25">
        <v>34836</v>
      </c>
      <c r="C7" s="25">
        <v>1359</v>
      </c>
      <c r="D7" s="25">
        <v>385782</v>
      </c>
      <c r="E7" s="25">
        <v>224</v>
      </c>
      <c r="F7" s="25">
        <v>184223</v>
      </c>
      <c r="G7" s="25">
        <v>880</v>
      </c>
      <c r="H7" s="25">
        <v>14193</v>
      </c>
      <c r="I7" s="25">
        <v>8</v>
      </c>
      <c r="J7" s="25">
        <v>412054</v>
      </c>
      <c r="K7" s="25">
        <v>109</v>
      </c>
      <c r="L7" s="25">
        <v>1031088</v>
      </c>
      <c r="M7" s="25">
        <v>2407</v>
      </c>
    </row>
    <row r="8" spans="1:13">
      <c r="A8" s="25" t="s">
        <v>30</v>
      </c>
      <c r="B8" s="25">
        <v>11311</v>
      </c>
      <c r="C8" s="25">
        <v>557</v>
      </c>
      <c r="D8" s="25">
        <v>643374</v>
      </c>
      <c r="E8" s="25">
        <v>147</v>
      </c>
      <c r="F8" s="25">
        <v>148772</v>
      </c>
      <c r="G8" s="25">
        <v>538</v>
      </c>
      <c r="H8" s="25">
        <v>7300</v>
      </c>
      <c r="I8" s="25">
        <v>2</v>
      </c>
      <c r="J8" s="25">
        <v>73279</v>
      </c>
      <c r="K8" s="25">
        <v>15</v>
      </c>
      <c r="L8" s="25">
        <v>884036</v>
      </c>
      <c r="M8" s="25">
        <v>1119</v>
      </c>
    </row>
    <row r="9" spans="1:13">
      <c r="A9" s="25" t="s">
        <v>28</v>
      </c>
      <c r="B9" s="25">
        <v>4668</v>
      </c>
      <c r="C9" s="25">
        <v>240</v>
      </c>
      <c r="D9" s="25">
        <v>1098</v>
      </c>
      <c r="E9" s="25">
        <v>52</v>
      </c>
      <c r="F9" s="25">
        <v>54706</v>
      </c>
      <c r="G9" s="25">
        <v>333</v>
      </c>
      <c r="H9" s="25">
        <v>501</v>
      </c>
      <c r="I9" s="25">
        <v>5</v>
      </c>
      <c r="J9" s="25">
        <v>52490</v>
      </c>
      <c r="K9" s="25">
        <v>23</v>
      </c>
      <c r="L9" s="25">
        <v>113463</v>
      </c>
      <c r="M9" s="25">
        <v>579</v>
      </c>
    </row>
    <row r="10" spans="1:13">
      <c r="A10" s="25" t="s">
        <v>26</v>
      </c>
      <c r="B10" s="25">
        <v>23944</v>
      </c>
      <c r="C10" s="25">
        <v>743</v>
      </c>
      <c r="D10" s="25">
        <v>2621</v>
      </c>
      <c r="E10" s="25">
        <v>35</v>
      </c>
      <c r="F10" s="25">
        <v>820188</v>
      </c>
      <c r="G10" s="25">
        <v>1664</v>
      </c>
      <c r="H10" s="25">
        <v>1510</v>
      </c>
      <c r="I10" s="25">
        <v>2</v>
      </c>
      <c r="J10" s="25">
        <v>630508</v>
      </c>
      <c r="K10" s="25">
        <v>125</v>
      </c>
      <c r="L10" s="25">
        <v>1478771</v>
      </c>
      <c r="M10" s="25">
        <v>2351</v>
      </c>
    </row>
    <row r="11" spans="1:13">
      <c r="A11" s="25" t="s">
        <v>34</v>
      </c>
      <c r="B11" s="25">
        <v>7800</v>
      </c>
      <c r="C11" s="25">
        <v>204</v>
      </c>
      <c r="D11" s="25">
        <v>22292</v>
      </c>
      <c r="E11" s="25">
        <v>144</v>
      </c>
      <c r="F11" s="25">
        <v>10723</v>
      </c>
      <c r="G11" s="25">
        <v>119</v>
      </c>
      <c r="H11" s="25">
        <v>0</v>
      </c>
      <c r="I11" s="25">
        <v>0</v>
      </c>
      <c r="J11" s="25">
        <v>0</v>
      </c>
      <c r="K11" s="25">
        <v>0</v>
      </c>
      <c r="L11" s="25">
        <v>40815</v>
      </c>
      <c r="M11" s="25">
        <v>429</v>
      </c>
    </row>
    <row r="12" spans="1:13">
      <c r="A12" s="25" t="s">
        <v>36</v>
      </c>
      <c r="B12" s="25">
        <v>25468</v>
      </c>
      <c r="C12" s="25">
        <v>1098</v>
      </c>
      <c r="D12" s="25">
        <v>718334</v>
      </c>
      <c r="E12" s="25">
        <v>576</v>
      </c>
      <c r="F12" s="25">
        <v>190912</v>
      </c>
      <c r="G12" s="25">
        <v>1614</v>
      </c>
      <c r="H12" s="25">
        <v>42579</v>
      </c>
      <c r="I12" s="25">
        <v>17</v>
      </c>
      <c r="J12" s="25">
        <v>66352</v>
      </c>
      <c r="K12" s="25">
        <v>11</v>
      </c>
      <c r="L12" s="25">
        <v>1043645</v>
      </c>
      <c r="M12" s="25">
        <v>2758</v>
      </c>
    </row>
    <row r="13" spans="1:13">
      <c r="A13" s="25" t="s">
        <v>32</v>
      </c>
      <c r="B13" s="25">
        <v>18920</v>
      </c>
      <c r="C13" s="25">
        <v>398</v>
      </c>
      <c r="D13" s="25">
        <v>135857</v>
      </c>
      <c r="E13" s="25">
        <v>76</v>
      </c>
      <c r="F13" s="25">
        <v>167953</v>
      </c>
      <c r="G13" s="25">
        <v>176</v>
      </c>
      <c r="H13" s="25">
        <v>0</v>
      </c>
      <c r="I13" s="25">
        <v>0</v>
      </c>
      <c r="J13" s="25">
        <v>45</v>
      </c>
      <c r="K13" s="25">
        <v>1</v>
      </c>
      <c r="L13" s="25">
        <v>322775</v>
      </c>
      <c r="M13" s="25">
        <v>600</v>
      </c>
    </row>
    <row r="14" spans="1:13">
      <c r="A14" s="25" t="s">
        <v>35</v>
      </c>
      <c r="B14" s="25">
        <v>833</v>
      </c>
      <c r="C14" s="25">
        <v>47</v>
      </c>
      <c r="D14" s="25">
        <v>599</v>
      </c>
      <c r="E14" s="25">
        <v>30</v>
      </c>
      <c r="F14" s="25">
        <v>5179</v>
      </c>
      <c r="G14" s="25">
        <v>42</v>
      </c>
      <c r="H14" s="25">
        <v>0</v>
      </c>
      <c r="I14" s="25">
        <v>0</v>
      </c>
      <c r="J14" s="25">
        <v>0</v>
      </c>
      <c r="K14" s="25">
        <v>0</v>
      </c>
      <c r="L14" s="25">
        <v>6611</v>
      </c>
      <c r="M14" s="25">
        <v>113</v>
      </c>
    </row>
    <row r="15" spans="1:13">
      <c r="A15" s="25" t="s">
        <v>38</v>
      </c>
      <c r="B15" s="25">
        <v>19134</v>
      </c>
      <c r="C15" s="25">
        <v>683</v>
      </c>
      <c r="D15" s="25">
        <v>542751</v>
      </c>
      <c r="E15" s="25">
        <v>290</v>
      </c>
      <c r="F15" s="25">
        <v>62665</v>
      </c>
      <c r="G15" s="25">
        <v>341</v>
      </c>
      <c r="H15" s="25">
        <v>0</v>
      </c>
      <c r="I15" s="25">
        <v>0</v>
      </c>
      <c r="J15" s="25">
        <v>130</v>
      </c>
      <c r="K15" s="25">
        <v>1</v>
      </c>
      <c r="L15" s="25">
        <v>624680</v>
      </c>
      <c r="M15" s="25">
        <v>1260</v>
      </c>
    </row>
    <row r="16" spans="1:13">
      <c r="A16" s="25" t="s">
        <v>37</v>
      </c>
      <c r="B16" s="25">
        <v>37585</v>
      </c>
      <c r="C16" s="25">
        <v>655</v>
      </c>
      <c r="D16" s="25">
        <v>316519</v>
      </c>
      <c r="E16" s="25">
        <v>139</v>
      </c>
      <c r="F16" s="25">
        <v>55842</v>
      </c>
      <c r="G16" s="25">
        <v>425</v>
      </c>
      <c r="H16" s="25">
        <v>0</v>
      </c>
      <c r="I16" s="25">
        <v>0</v>
      </c>
      <c r="J16" s="25">
        <v>0</v>
      </c>
      <c r="K16" s="25">
        <v>0</v>
      </c>
      <c r="L16" s="25">
        <v>409946</v>
      </c>
      <c r="M16" s="25">
        <v>1143</v>
      </c>
    </row>
    <row r="17" spans="1:13">
      <c r="A17" s="25" t="s">
        <v>33</v>
      </c>
      <c r="B17" s="25">
        <v>6587</v>
      </c>
      <c r="C17" s="25">
        <v>173</v>
      </c>
      <c r="D17" s="25">
        <v>383764</v>
      </c>
      <c r="E17" s="25">
        <v>62</v>
      </c>
      <c r="F17" s="25">
        <v>13847</v>
      </c>
      <c r="G17" s="25">
        <v>116</v>
      </c>
      <c r="H17" s="25">
        <v>2200</v>
      </c>
      <c r="I17" s="25">
        <v>1</v>
      </c>
      <c r="J17" s="25">
        <v>0</v>
      </c>
      <c r="K17" s="25">
        <v>0</v>
      </c>
      <c r="L17" s="25">
        <v>406398</v>
      </c>
      <c r="M17" s="25">
        <v>329</v>
      </c>
    </row>
    <row r="18" spans="1:13">
      <c r="A18" s="25" t="s">
        <v>31</v>
      </c>
      <c r="B18" s="25">
        <v>1555</v>
      </c>
      <c r="C18" s="25">
        <v>133</v>
      </c>
      <c r="D18" s="25">
        <v>1332</v>
      </c>
      <c r="E18" s="25">
        <v>99</v>
      </c>
      <c r="F18" s="25">
        <v>6198</v>
      </c>
      <c r="G18" s="25">
        <v>202</v>
      </c>
      <c r="H18" s="25">
        <v>30</v>
      </c>
      <c r="I18" s="25">
        <v>1</v>
      </c>
      <c r="J18" s="25">
        <v>0</v>
      </c>
      <c r="K18" s="25">
        <v>0</v>
      </c>
      <c r="L18" s="25">
        <v>9115</v>
      </c>
      <c r="M18" s="25">
        <v>325</v>
      </c>
    </row>
    <row r="19" spans="1:13">
      <c r="A19" s="25" t="s">
        <v>39</v>
      </c>
      <c r="B19" s="25">
        <v>99034</v>
      </c>
      <c r="C19" s="25">
        <v>3990</v>
      </c>
      <c r="D19" s="25">
        <v>141408</v>
      </c>
      <c r="E19" s="25">
        <v>423</v>
      </c>
      <c r="F19" s="25">
        <v>22713</v>
      </c>
      <c r="G19" s="25">
        <v>959</v>
      </c>
      <c r="H19" s="25">
        <v>363</v>
      </c>
      <c r="I19" s="25">
        <v>27</v>
      </c>
      <c r="J19" s="25">
        <v>139</v>
      </c>
      <c r="K19" s="25">
        <v>9</v>
      </c>
      <c r="L19" s="25">
        <v>263657</v>
      </c>
      <c r="M19" s="25">
        <v>4755</v>
      </c>
    </row>
    <row r="20" spans="1:13">
      <c r="A20" s="25" t="s">
        <v>46</v>
      </c>
      <c r="B20" s="25">
        <v>186925</v>
      </c>
      <c r="C20" s="25">
        <v>9147</v>
      </c>
      <c r="D20" s="25">
        <v>207625</v>
      </c>
      <c r="E20" s="25">
        <v>565</v>
      </c>
      <c r="F20" s="25">
        <v>285592</v>
      </c>
      <c r="G20" s="25">
        <v>1770</v>
      </c>
      <c r="H20" s="25">
        <v>2177</v>
      </c>
      <c r="I20" s="25">
        <v>17</v>
      </c>
      <c r="J20" s="25">
        <v>16769</v>
      </c>
      <c r="K20" s="25">
        <v>14</v>
      </c>
      <c r="L20" s="25">
        <v>699088</v>
      </c>
      <c r="M20" s="25">
        <v>11000</v>
      </c>
    </row>
    <row r="21" spans="1:13">
      <c r="A21" s="25" t="s">
        <v>40</v>
      </c>
      <c r="B21" s="25">
        <v>165732</v>
      </c>
      <c r="C21" s="25">
        <v>9145</v>
      </c>
      <c r="D21" s="25">
        <v>267005</v>
      </c>
      <c r="E21" s="25">
        <v>2513</v>
      </c>
      <c r="F21" s="25">
        <v>336546</v>
      </c>
      <c r="G21" s="25">
        <v>6085</v>
      </c>
      <c r="H21" s="25">
        <v>65729</v>
      </c>
      <c r="I21" s="25">
        <v>207</v>
      </c>
      <c r="J21" s="25">
        <v>301159</v>
      </c>
      <c r="K21" s="25">
        <v>308</v>
      </c>
      <c r="L21" s="25">
        <v>1136171</v>
      </c>
      <c r="M21" s="25">
        <v>16190</v>
      </c>
    </row>
    <row r="22" spans="1:13">
      <c r="A22" s="25" t="s">
        <v>41</v>
      </c>
      <c r="B22" s="25">
        <v>194062</v>
      </c>
      <c r="C22" s="25">
        <v>11649</v>
      </c>
      <c r="D22" s="25">
        <v>47281</v>
      </c>
      <c r="E22" s="25">
        <v>785</v>
      </c>
      <c r="F22" s="25">
        <v>163969</v>
      </c>
      <c r="G22" s="25">
        <v>6913</v>
      </c>
      <c r="H22" s="25">
        <v>2118</v>
      </c>
      <c r="I22" s="25">
        <v>98</v>
      </c>
      <c r="J22" s="25">
        <v>56883</v>
      </c>
      <c r="K22" s="25">
        <v>72</v>
      </c>
      <c r="L22" s="25">
        <v>464313</v>
      </c>
      <c r="M22" s="25">
        <v>16994</v>
      </c>
    </row>
    <row r="23" spans="1:13">
      <c r="A23" s="25" t="s">
        <v>45</v>
      </c>
      <c r="B23" s="25">
        <v>129332</v>
      </c>
      <c r="C23" s="25">
        <v>6157</v>
      </c>
      <c r="D23" s="25">
        <v>8242</v>
      </c>
      <c r="E23" s="25">
        <v>186</v>
      </c>
      <c r="F23" s="25">
        <v>24203</v>
      </c>
      <c r="G23" s="25">
        <v>791</v>
      </c>
      <c r="H23" s="25">
        <v>107</v>
      </c>
      <c r="I23" s="25">
        <v>8</v>
      </c>
      <c r="J23" s="25">
        <v>292</v>
      </c>
      <c r="K23" s="25">
        <v>9</v>
      </c>
      <c r="L23" s="25">
        <v>162176</v>
      </c>
      <c r="M23" s="25">
        <v>6746</v>
      </c>
    </row>
    <row r="24" spans="1:13">
      <c r="A24" s="25" t="s">
        <v>42</v>
      </c>
      <c r="B24" s="25">
        <v>291644</v>
      </c>
      <c r="C24" s="25">
        <v>18782</v>
      </c>
      <c r="D24" s="25">
        <v>30242</v>
      </c>
      <c r="E24" s="25">
        <v>1947</v>
      </c>
      <c r="F24" s="25">
        <v>57090</v>
      </c>
      <c r="G24" s="25">
        <v>2010</v>
      </c>
      <c r="H24" s="25">
        <v>667</v>
      </c>
      <c r="I24" s="25">
        <v>31</v>
      </c>
      <c r="J24" s="25">
        <v>812</v>
      </c>
      <c r="K24" s="25">
        <v>29</v>
      </c>
      <c r="L24" s="25">
        <v>380455</v>
      </c>
      <c r="M24" s="25">
        <v>21171</v>
      </c>
    </row>
    <row r="25" spans="1:13">
      <c r="A25" s="25" t="s">
        <v>43</v>
      </c>
      <c r="B25" s="25">
        <v>280629</v>
      </c>
      <c r="C25" s="25">
        <v>15618</v>
      </c>
      <c r="D25" s="25">
        <v>39105</v>
      </c>
      <c r="E25" s="25">
        <v>843</v>
      </c>
      <c r="F25" s="25">
        <v>193243</v>
      </c>
      <c r="G25" s="25">
        <v>6348</v>
      </c>
      <c r="H25" s="25">
        <v>13535</v>
      </c>
      <c r="I25" s="25">
        <v>109</v>
      </c>
      <c r="J25" s="25">
        <v>4052</v>
      </c>
      <c r="K25" s="25">
        <v>107</v>
      </c>
      <c r="L25" s="25">
        <v>530564</v>
      </c>
      <c r="M25" s="25">
        <v>20656</v>
      </c>
    </row>
    <row r="26" spans="1:13">
      <c r="A26" s="25" t="s">
        <v>47</v>
      </c>
      <c r="B26" s="25">
        <v>40547</v>
      </c>
      <c r="C26" s="25">
        <v>2595</v>
      </c>
      <c r="D26" s="25">
        <v>3483</v>
      </c>
      <c r="E26" s="25">
        <v>164</v>
      </c>
      <c r="F26" s="25">
        <v>12910</v>
      </c>
      <c r="G26" s="25">
        <v>166</v>
      </c>
      <c r="H26" s="25">
        <v>38</v>
      </c>
      <c r="I26" s="25">
        <v>4</v>
      </c>
      <c r="J26" s="25">
        <v>9</v>
      </c>
      <c r="K26" s="25">
        <v>1</v>
      </c>
      <c r="L26" s="25">
        <v>56987</v>
      </c>
      <c r="M26" s="25">
        <v>2868</v>
      </c>
    </row>
    <row r="27" spans="1:13">
      <c r="A27" s="25" t="s">
        <v>44</v>
      </c>
      <c r="B27" s="25">
        <v>406347</v>
      </c>
      <c r="C27" s="25">
        <v>19289</v>
      </c>
      <c r="D27" s="25">
        <v>31993</v>
      </c>
      <c r="E27" s="25">
        <v>964</v>
      </c>
      <c r="F27" s="25">
        <v>65406</v>
      </c>
      <c r="G27" s="25">
        <v>1276</v>
      </c>
      <c r="H27" s="25">
        <v>678</v>
      </c>
      <c r="I27" s="25">
        <v>64</v>
      </c>
      <c r="J27" s="25">
        <v>458</v>
      </c>
      <c r="K27" s="25">
        <v>98</v>
      </c>
      <c r="L27" s="25">
        <v>504882</v>
      </c>
      <c r="M27" s="25">
        <v>20665</v>
      </c>
    </row>
    <row r="28" spans="1:13">
      <c r="A28" s="25" t="s">
        <v>55</v>
      </c>
      <c r="B28" s="25">
        <v>166438</v>
      </c>
      <c r="C28" s="25">
        <v>10247</v>
      </c>
      <c r="D28" s="25">
        <v>25791</v>
      </c>
      <c r="E28" s="25">
        <v>1126</v>
      </c>
      <c r="F28" s="25">
        <v>78513</v>
      </c>
      <c r="G28" s="25">
        <v>1703</v>
      </c>
      <c r="H28" s="25">
        <v>1092</v>
      </c>
      <c r="I28" s="25">
        <v>35</v>
      </c>
      <c r="J28" s="25">
        <v>58829</v>
      </c>
      <c r="K28" s="25">
        <v>58</v>
      </c>
      <c r="L28" s="25">
        <v>330663</v>
      </c>
      <c r="M28" s="25">
        <v>12066</v>
      </c>
    </row>
    <row r="29" spans="1:13">
      <c r="A29" s="25" t="s">
        <v>50</v>
      </c>
      <c r="B29" s="25">
        <v>236300</v>
      </c>
      <c r="C29" s="25">
        <v>10176</v>
      </c>
      <c r="D29" s="25">
        <v>116918</v>
      </c>
      <c r="E29" s="25">
        <v>2111</v>
      </c>
      <c r="F29" s="25">
        <v>286198</v>
      </c>
      <c r="G29" s="25">
        <v>1980</v>
      </c>
      <c r="H29" s="25">
        <v>37714</v>
      </c>
      <c r="I29" s="25">
        <v>113</v>
      </c>
      <c r="J29" s="25">
        <v>19109</v>
      </c>
      <c r="K29" s="25">
        <v>121</v>
      </c>
      <c r="L29" s="25">
        <v>696239</v>
      </c>
      <c r="M29" s="25">
        <v>12523</v>
      </c>
    </row>
    <row r="30" spans="1:13">
      <c r="A30" s="25" t="s">
        <v>56</v>
      </c>
      <c r="B30" s="25">
        <v>114912</v>
      </c>
      <c r="C30" s="25">
        <v>6571</v>
      </c>
      <c r="D30" s="25">
        <v>10636</v>
      </c>
      <c r="E30" s="25">
        <v>400</v>
      </c>
      <c r="F30" s="25">
        <v>11123</v>
      </c>
      <c r="G30" s="25">
        <v>264</v>
      </c>
      <c r="H30" s="25">
        <v>2406</v>
      </c>
      <c r="I30" s="25">
        <v>21</v>
      </c>
      <c r="J30" s="25">
        <v>690</v>
      </c>
      <c r="K30" s="25">
        <v>8</v>
      </c>
      <c r="L30" s="25">
        <v>139767</v>
      </c>
      <c r="M30" s="25">
        <v>7093</v>
      </c>
    </row>
    <row r="31" spans="1:13">
      <c r="A31" s="25" t="s">
        <v>59</v>
      </c>
      <c r="B31" s="25">
        <v>186225</v>
      </c>
      <c r="C31" s="25">
        <v>5325</v>
      </c>
      <c r="D31" s="25">
        <v>21754</v>
      </c>
      <c r="E31" s="25">
        <v>154</v>
      </c>
      <c r="F31" s="25">
        <v>20761</v>
      </c>
      <c r="G31" s="25">
        <v>213</v>
      </c>
      <c r="H31" s="25">
        <v>266</v>
      </c>
      <c r="I31" s="25">
        <v>6</v>
      </c>
      <c r="J31" s="25">
        <v>82</v>
      </c>
      <c r="K31" s="25">
        <v>2</v>
      </c>
      <c r="L31" s="25">
        <v>229088</v>
      </c>
      <c r="M31" s="25">
        <v>5540</v>
      </c>
    </row>
    <row r="32" spans="1:13">
      <c r="A32" s="25" t="s">
        <v>54</v>
      </c>
      <c r="B32" s="25">
        <v>198726</v>
      </c>
      <c r="C32" s="25">
        <v>9747</v>
      </c>
      <c r="D32" s="25">
        <v>79763</v>
      </c>
      <c r="E32" s="25">
        <v>3129</v>
      </c>
      <c r="F32" s="25">
        <v>125801</v>
      </c>
      <c r="G32" s="25">
        <v>2514</v>
      </c>
      <c r="H32" s="25">
        <v>8524</v>
      </c>
      <c r="I32" s="25">
        <v>47</v>
      </c>
      <c r="J32" s="25">
        <v>8351</v>
      </c>
      <c r="K32" s="25">
        <v>46</v>
      </c>
      <c r="L32" s="25">
        <v>421165</v>
      </c>
      <c r="M32" s="25">
        <v>13136</v>
      </c>
    </row>
    <row r="33" spans="1:13">
      <c r="A33" s="25" t="s">
        <v>57</v>
      </c>
      <c r="B33" s="25">
        <v>29987</v>
      </c>
      <c r="C33" s="25">
        <v>1765</v>
      </c>
      <c r="D33" s="25">
        <v>2959</v>
      </c>
      <c r="E33" s="25">
        <v>111</v>
      </c>
      <c r="F33" s="25">
        <v>4528</v>
      </c>
      <c r="G33" s="25">
        <v>149</v>
      </c>
      <c r="H33" s="25">
        <v>0</v>
      </c>
      <c r="I33" s="25">
        <v>0</v>
      </c>
      <c r="J33" s="25">
        <v>0</v>
      </c>
      <c r="K33" s="25">
        <v>0</v>
      </c>
      <c r="L33" s="25">
        <v>37474</v>
      </c>
      <c r="M33" s="25">
        <v>1954</v>
      </c>
    </row>
    <row r="34" spans="1:13">
      <c r="A34" s="25" t="s">
        <v>48</v>
      </c>
      <c r="B34" s="25">
        <v>278914</v>
      </c>
      <c r="C34" s="25">
        <v>15640</v>
      </c>
      <c r="D34" s="25">
        <v>72367</v>
      </c>
      <c r="E34" s="25">
        <v>2110</v>
      </c>
      <c r="F34" s="25">
        <v>192166</v>
      </c>
      <c r="G34" s="25">
        <v>3849</v>
      </c>
      <c r="H34" s="25">
        <v>3325</v>
      </c>
      <c r="I34" s="25">
        <v>57</v>
      </c>
      <c r="J34" s="25">
        <v>6821</v>
      </c>
      <c r="K34" s="25">
        <v>26</v>
      </c>
      <c r="L34" s="25">
        <v>553593</v>
      </c>
      <c r="M34" s="25">
        <v>19776</v>
      </c>
    </row>
    <row r="35" spans="1:13">
      <c r="A35" s="25" t="s">
        <v>52</v>
      </c>
      <c r="B35" s="25">
        <v>188345</v>
      </c>
      <c r="C35" s="25">
        <v>8745</v>
      </c>
      <c r="D35" s="25">
        <v>3885</v>
      </c>
      <c r="E35" s="25">
        <v>66</v>
      </c>
      <c r="F35" s="25">
        <v>12954</v>
      </c>
      <c r="G35" s="25">
        <v>120</v>
      </c>
      <c r="H35" s="25">
        <v>10</v>
      </c>
      <c r="I35" s="25">
        <v>1</v>
      </c>
      <c r="J35" s="25">
        <v>350</v>
      </c>
      <c r="K35" s="25">
        <v>1</v>
      </c>
      <c r="L35" s="25">
        <v>205544</v>
      </c>
      <c r="M35" s="25">
        <v>8840</v>
      </c>
    </row>
    <row r="36" spans="1:13">
      <c r="A36" s="25" t="s">
        <v>58</v>
      </c>
      <c r="B36" s="25">
        <v>249281</v>
      </c>
      <c r="C36" s="25">
        <v>15497</v>
      </c>
      <c r="D36" s="25">
        <v>11798</v>
      </c>
      <c r="E36" s="25">
        <v>405</v>
      </c>
      <c r="F36" s="25">
        <v>35281</v>
      </c>
      <c r="G36" s="25">
        <v>684</v>
      </c>
      <c r="H36" s="25">
        <v>0</v>
      </c>
      <c r="I36" s="25">
        <v>0</v>
      </c>
      <c r="J36" s="25">
        <v>0</v>
      </c>
      <c r="K36" s="25">
        <v>0</v>
      </c>
      <c r="L36" s="25">
        <v>296360</v>
      </c>
      <c r="M36" s="25">
        <v>16261</v>
      </c>
    </row>
    <row r="37" spans="1:13">
      <c r="A37" s="25" t="s">
        <v>53</v>
      </c>
      <c r="B37" s="25">
        <v>154567</v>
      </c>
      <c r="C37" s="25">
        <v>6438</v>
      </c>
      <c r="D37" s="25">
        <v>6124</v>
      </c>
      <c r="E37" s="25">
        <v>91</v>
      </c>
      <c r="F37" s="25">
        <v>28696</v>
      </c>
      <c r="G37" s="25">
        <v>342</v>
      </c>
      <c r="H37" s="25">
        <v>1000</v>
      </c>
      <c r="I37" s="25">
        <v>6</v>
      </c>
      <c r="J37" s="25">
        <v>214</v>
      </c>
      <c r="K37" s="25">
        <v>5</v>
      </c>
      <c r="L37" s="25">
        <v>190601</v>
      </c>
      <c r="M37" s="25">
        <v>6700</v>
      </c>
    </row>
    <row r="38" spans="1:13">
      <c r="A38" s="25" t="s">
        <v>49</v>
      </c>
      <c r="B38" s="25">
        <v>167512</v>
      </c>
      <c r="C38" s="25">
        <v>7170</v>
      </c>
      <c r="D38" s="25">
        <v>4841</v>
      </c>
      <c r="E38" s="25">
        <v>80</v>
      </c>
      <c r="F38" s="25">
        <v>27879</v>
      </c>
      <c r="G38" s="25">
        <v>302</v>
      </c>
      <c r="H38" s="25">
        <v>1040</v>
      </c>
      <c r="I38" s="25">
        <v>6</v>
      </c>
      <c r="J38" s="25">
        <v>103</v>
      </c>
      <c r="K38" s="25">
        <v>4</v>
      </c>
      <c r="L38" s="25">
        <v>201375</v>
      </c>
      <c r="M38" s="25">
        <v>7406</v>
      </c>
    </row>
    <row r="39" spans="1:13">
      <c r="A39" s="25" t="s">
        <v>51</v>
      </c>
      <c r="B39" s="25">
        <v>376724</v>
      </c>
      <c r="C39" s="25">
        <v>16922</v>
      </c>
      <c r="D39" s="25">
        <v>17261</v>
      </c>
      <c r="E39" s="25">
        <v>484</v>
      </c>
      <c r="F39" s="25">
        <v>61671</v>
      </c>
      <c r="G39" s="25">
        <v>1311</v>
      </c>
      <c r="H39" s="25">
        <v>808</v>
      </c>
      <c r="I39" s="25">
        <v>16</v>
      </c>
      <c r="J39" s="25">
        <v>442</v>
      </c>
      <c r="K39" s="25">
        <v>7</v>
      </c>
      <c r="L39" s="25">
        <v>456906</v>
      </c>
      <c r="M39" s="25">
        <v>17900</v>
      </c>
    </row>
    <row r="40" spans="1:13">
      <c r="A40" s="25" t="s">
        <v>66</v>
      </c>
      <c r="B40" s="25">
        <v>95368</v>
      </c>
      <c r="C40" s="25">
        <v>3920</v>
      </c>
      <c r="D40" s="25">
        <v>7088</v>
      </c>
      <c r="E40" s="25">
        <v>195</v>
      </c>
      <c r="F40" s="25">
        <v>61694</v>
      </c>
      <c r="G40" s="25">
        <v>1026</v>
      </c>
      <c r="H40" s="25">
        <v>487</v>
      </c>
      <c r="I40" s="25">
        <v>41</v>
      </c>
      <c r="J40" s="25">
        <v>1117</v>
      </c>
      <c r="K40" s="25">
        <v>4</v>
      </c>
      <c r="L40" s="25">
        <v>165754</v>
      </c>
      <c r="M40" s="25">
        <v>4917</v>
      </c>
    </row>
    <row r="41" spans="1:13">
      <c r="A41" s="25" t="s">
        <v>60</v>
      </c>
      <c r="B41" s="25">
        <v>25329</v>
      </c>
      <c r="C41" s="25">
        <v>1339</v>
      </c>
      <c r="D41" s="25">
        <v>5263</v>
      </c>
      <c r="E41" s="25">
        <v>158</v>
      </c>
      <c r="F41" s="25">
        <v>45239</v>
      </c>
      <c r="G41" s="25">
        <v>561</v>
      </c>
      <c r="H41" s="25">
        <v>815</v>
      </c>
      <c r="I41" s="25">
        <v>17</v>
      </c>
      <c r="J41" s="25">
        <v>448</v>
      </c>
      <c r="K41" s="25">
        <v>16</v>
      </c>
      <c r="L41" s="25">
        <v>77094</v>
      </c>
      <c r="M41" s="25">
        <v>2005</v>
      </c>
    </row>
    <row r="42" spans="1:13">
      <c r="A42" s="25" t="s">
        <v>64</v>
      </c>
      <c r="B42" s="25">
        <v>35918</v>
      </c>
      <c r="C42" s="25">
        <v>2331</v>
      </c>
      <c r="D42" s="25">
        <v>1577</v>
      </c>
      <c r="E42" s="25">
        <v>107</v>
      </c>
      <c r="F42" s="25">
        <v>33681</v>
      </c>
      <c r="G42" s="25">
        <v>258</v>
      </c>
      <c r="H42" s="25">
        <v>91</v>
      </c>
      <c r="I42" s="25">
        <v>6</v>
      </c>
      <c r="J42" s="25">
        <v>116</v>
      </c>
      <c r="K42" s="25">
        <v>7</v>
      </c>
      <c r="L42" s="25">
        <v>71383</v>
      </c>
      <c r="M42" s="25">
        <v>2621</v>
      </c>
    </row>
    <row r="43" spans="1:13">
      <c r="A43" s="25" t="s">
        <v>65</v>
      </c>
      <c r="B43" s="25">
        <v>37146</v>
      </c>
      <c r="C43" s="25">
        <v>1891</v>
      </c>
      <c r="D43" s="25">
        <v>2079</v>
      </c>
      <c r="E43" s="25">
        <v>72</v>
      </c>
      <c r="F43" s="25">
        <v>40373</v>
      </c>
      <c r="G43" s="25">
        <v>240</v>
      </c>
      <c r="H43" s="25">
        <v>129</v>
      </c>
      <c r="I43" s="25">
        <v>9</v>
      </c>
      <c r="J43" s="25">
        <v>186</v>
      </c>
      <c r="K43" s="25">
        <v>3</v>
      </c>
      <c r="L43" s="25">
        <v>79913</v>
      </c>
      <c r="M43" s="25">
        <v>2125</v>
      </c>
    </row>
    <row r="44" spans="1:13">
      <c r="A44" s="25" t="s">
        <v>63</v>
      </c>
      <c r="B44" s="25">
        <v>20338</v>
      </c>
      <c r="C44" s="25">
        <v>719</v>
      </c>
      <c r="D44" s="25">
        <v>2301</v>
      </c>
      <c r="E44" s="25">
        <v>59</v>
      </c>
      <c r="F44" s="25">
        <v>4243</v>
      </c>
      <c r="G44" s="25">
        <v>78</v>
      </c>
      <c r="H44" s="25">
        <v>330</v>
      </c>
      <c r="I44" s="25">
        <v>6</v>
      </c>
      <c r="J44" s="25">
        <v>223</v>
      </c>
      <c r="K44" s="25">
        <v>7</v>
      </c>
      <c r="L44" s="25">
        <v>27435</v>
      </c>
      <c r="M44" s="25">
        <v>853</v>
      </c>
    </row>
    <row r="45" spans="1:13">
      <c r="A45" s="25" t="s">
        <v>67</v>
      </c>
      <c r="B45" s="25">
        <v>9716</v>
      </c>
      <c r="C45" s="25">
        <v>661</v>
      </c>
      <c r="D45" s="25">
        <v>200</v>
      </c>
      <c r="E45" s="25">
        <v>19</v>
      </c>
      <c r="F45" s="25">
        <v>4090</v>
      </c>
      <c r="G45" s="25">
        <v>106</v>
      </c>
      <c r="H45" s="25">
        <v>122</v>
      </c>
      <c r="I45" s="25">
        <v>6</v>
      </c>
      <c r="J45" s="25">
        <v>77</v>
      </c>
      <c r="K45" s="25">
        <v>6</v>
      </c>
      <c r="L45" s="25">
        <v>14205</v>
      </c>
      <c r="M45" s="25">
        <v>775</v>
      </c>
    </row>
    <row r="46" spans="1:13">
      <c r="A46" s="25" t="s">
        <v>62</v>
      </c>
      <c r="B46" s="25">
        <v>13822</v>
      </c>
      <c r="C46" s="25">
        <v>692</v>
      </c>
      <c r="D46" s="25">
        <v>1121</v>
      </c>
      <c r="E46" s="25">
        <v>61</v>
      </c>
      <c r="F46" s="25">
        <v>21936</v>
      </c>
      <c r="G46" s="25">
        <v>285</v>
      </c>
      <c r="H46" s="25">
        <v>6</v>
      </c>
      <c r="I46" s="25">
        <v>3</v>
      </c>
      <c r="J46" s="25">
        <v>56</v>
      </c>
      <c r="K46" s="25">
        <v>4</v>
      </c>
      <c r="L46" s="25">
        <v>36941</v>
      </c>
      <c r="M46" s="25">
        <v>995</v>
      </c>
    </row>
    <row r="47" spans="1:13">
      <c r="A47" s="25" t="s">
        <v>61</v>
      </c>
      <c r="B47" s="25">
        <v>3750</v>
      </c>
      <c r="C47" s="25">
        <v>177</v>
      </c>
      <c r="D47" s="25">
        <v>1052</v>
      </c>
      <c r="E47" s="25">
        <v>34</v>
      </c>
      <c r="F47" s="25">
        <v>13836</v>
      </c>
      <c r="G47" s="25">
        <v>220</v>
      </c>
      <c r="H47" s="25">
        <v>40</v>
      </c>
      <c r="I47" s="25">
        <v>4</v>
      </c>
      <c r="J47" s="25">
        <v>203</v>
      </c>
      <c r="K47" s="25">
        <v>5</v>
      </c>
      <c r="L47" s="25">
        <v>18881</v>
      </c>
      <c r="M47" s="25">
        <v>414</v>
      </c>
    </row>
    <row r="48" spans="1:13">
      <c r="A48" s="25" t="s">
        <v>71</v>
      </c>
      <c r="B48" s="25">
        <v>37034</v>
      </c>
      <c r="C48" s="25">
        <v>1762</v>
      </c>
      <c r="D48" s="25">
        <v>7832</v>
      </c>
      <c r="E48" s="25">
        <v>196</v>
      </c>
      <c r="F48" s="25">
        <v>69352</v>
      </c>
      <c r="G48" s="25">
        <v>841</v>
      </c>
      <c r="H48" s="25">
        <v>2197</v>
      </c>
      <c r="I48" s="25">
        <v>11</v>
      </c>
      <c r="J48" s="25">
        <v>133017</v>
      </c>
      <c r="K48" s="25">
        <v>77</v>
      </c>
      <c r="L48" s="25">
        <v>249432</v>
      </c>
      <c r="M48" s="25">
        <v>2704</v>
      </c>
    </row>
    <row r="49" spans="1:13">
      <c r="A49" s="25" t="s">
        <v>72</v>
      </c>
      <c r="B49" s="25">
        <v>27825</v>
      </c>
      <c r="C49" s="25">
        <v>1575</v>
      </c>
      <c r="D49" s="25">
        <v>1002</v>
      </c>
      <c r="E49" s="25">
        <v>82</v>
      </c>
      <c r="F49" s="25">
        <v>7823</v>
      </c>
      <c r="G49" s="25">
        <v>184</v>
      </c>
      <c r="H49" s="25">
        <v>150</v>
      </c>
      <c r="I49" s="25">
        <v>15</v>
      </c>
      <c r="J49" s="25">
        <v>306</v>
      </c>
      <c r="K49" s="25">
        <v>15</v>
      </c>
      <c r="L49" s="25">
        <v>37106</v>
      </c>
      <c r="M49" s="25">
        <v>1781</v>
      </c>
    </row>
    <row r="50" spans="1:13">
      <c r="A50" s="25" t="s">
        <v>69</v>
      </c>
      <c r="B50" s="25">
        <v>41461</v>
      </c>
      <c r="C50" s="25">
        <v>1684</v>
      </c>
      <c r="D50" s="25">
        <v>8711</v>
      </c>
      <c r="E50" s="25">
        <v>195</v>
      </c>
      <c r="F50" s="25">
        <v>203887</v>
      </c>
      <c r="G50" s="25">
        <v>2138</v>
      </c>
      <c r="H50" s="25">
        <v>12951</v>
      </c>
      <c r="I50" s="25">
        <v>32</v>
      </c>
      <c r="J50" s="25">
        <v>519251</v>
      </c>
      <c r="K50" s="25">
        <v>178</v>
      </c>
      <c r="L50" s="25">
        <v>786261</v>
      </c>
      <c r="M50" s="25">
        <v>3805</v>
      </c>
    </row>
    <row r="51" spans="1:13">
      <c r="A51" s="25" t="s">
        <v>74</v>
      </c>
      <c r="B51" s="25">
        <v>38861</v>
      </c>
      <c r="C51" s="25">
        <v>1277</v>
      </c>
      <c r="D51" s="25">
        <v>3834</v>
      </c>
      <c r="E51" s="25">
        <v>50</v>
      </c>
      <c r="F51" s="25">
        <v>186777</v>
      </c>
      <c r="G51" s="25">
        <v>1012</v>
      </c>
      <c r="H51" s="25">
        <v>2800</v>
      </c>
      <c r="I51" s="25">
        <v>3</v>
      </c>
      <c r="J51" s="25">
        <v>691060</v>
      </c>
      <c r="K51" s="25">
        <v>176</v>
      </c>
      <c r="L51" s="25">
        <v>923332</v>
      </c>
      <c r="M51" s="25">
        <v>2379</v>
      </c>
    </row>
    <row r="52" spans="1:13">
      <c r="A52" s="25" t="s">
        <v>73</v>
      </c>
      <c r="B52" s="25">
        <v>54274</v>
      </c>
      <c r="C52" s="25">
        <v>2283</v>
      </c>
      <c r="D52" s="25">
        <v>17372</v>
      </c>
      <c r="E52" s="25">
        <v>181</v>
      </c>
      <c r="F52" s="25">
        <v>151458</v>
      </c>
      <c r="G52" s="25">
        <v>880</v>
      </c>
      <c r="H52" s="25">
        <v>208</v>
      </c>
      <c r="I52" s="25">
        <v>10</v>
      </c>
      <c r="J52" s="25">
        <v>599937</v>
      </c>
      <c r="K52" s="25">
        <v>257</v>
      </c>
      <c r="L52" s="25">
        <v>823249</v>
      </c>
      <c r="M52" s="25">
        <v>3335</v>
      </c>
    </row>
    <row r="53" spans="1:13">
      <c r="A53" s="25" t="s">
        <v>75</v>
      </c>
      <c r="B53" s="25">
        <v>55404</v>
      </c>
      <c r="C53" s="25">
        <v>2720</v>
      </c>
      <c r="D53" s="25">
        <v>745730</v>
      </c>
      <c r="E53" s="25">
        <v>205</v>
      </c>
      <c r="F53" s="25">
        <v>67502</v>
      </c>
      <c r="G53" s="25">
        <v>397</v>
      </c>
      <c r="H53" s="25">
        <v>164</v>
      </c>
      <c r="I53" s="25">
        <v>5</v>
      </c>
      <c r="J53" s="25">
        <v>2118</v>
      </c>
      <c r="K53" s="25">
        <v>6</v>
      </c>
      <c r="L53" s="25">
        <v>870918</v>
      </c>
      <c r="M53" s="25">
        <v>3182</v>
      </c>
    </row>
    <row r="54" spans="1:13">
      <c r="A54" s="25" t="s">
        <v>76</v>
      </c>
      <c r="B54" s="25">
        <v>12975</v>
      </c>
      <c r="C54" s="25">
        <v>830</v>
      </c>
      <c r="D54" s="25">
        <v>2373</v>
      </c>
      <c r="E54" s="25">
        <v>47</v>
      </c>
      <c r="F54" s="25">
        <v>86278</v>
      </c>
      <c r="G54" s="25">
        <v>556</v>
      </c>
      <c r="H54" s="25">
        <v>160</v>
      </c>
      <c r="I54" s="25">
        <v>7</v>
      </c>
      <c r="J54" s="25">
        <v>79848</v>
      </c>
      <c r="K54" s="25">
        <v>33</v>
      </c>
      <c r="L54" s="25">
        <v>181634</v>
      </c>
      <c r="M54" s="25">
        <v>1384</v>
      </c>
    </row>
    <row r="55" spans="1:13">
      <c r="A55" s="25" t="s">
        <v>68</v>
      </c>
      <c r="B55" s="25">
        <v>11491</v>
      </c>
      <c r="C55" s="25">
        <v>492</v>
      </c>
      <c r="D55" s="25">
        <v>6557</v>
      </c>
      <c r="E55" s="25">
        <v>41</v>
      </c>
      <c r="F55" s="25">
        <v>24772</v>
      </c>
      <c r="G55" s="25">
        <v>119</v>
      </c>
      <c r="H55" s="25">
        <v>5995</v>
      </c>
      <c r="I55" s="25">
        <v>2</v>
      </c>
      <c r="J55" s="25">
        <v>72932</v>
      </c>
      <c r="K55" s="25">
        <v>19</v>
      </c>
      <c r="L55" s="25">
        <v>121747</v>
      </c>
      <c r="M55" s="25">
        <v>656</v>
      </c>
    </row>
    <row r="56" spans="1:13">
      <c r="A56" s="25" t="s">
        <v>70</v>
      </c>
      <c r="B56" s="25">
        <v>19774</v>
      </c>
      <c r="C56" s="25">
        <v>966</v>
      </c>
      <c r="D56" s="25">
        <v>9652</v>
      </c>
      <c r="E56" s="25">
        <v>125</v>
      </c>
      <c r="F56" s="25">
        <v>128269</v>
      </c>
      <c r="G56" s="25">
        <v>2269</v>
      </c>
      <c r="H56" s="25">
        <v>2889</v>
      </c>
      <c r="I56" s="25">
        <v>7</v>
      </c>
      <c r="J56" s="25">
        <v>64119</v>
      </c>
      <c r="K56" s="25">
        <v>40</v>
      </c>
      <c r="L56" s="25">
        <v>224703</v>
      </c>
      <c r="M56" s="25">
        <v>3173</v>
      </c>
    </row>
    <row r="57" spans="1:13">
      <c r="A57" s="25" t="s">
        <v>78</v>
      </c>
      <c r="B57" s="25">
        <v>19606</v>
      </c>
      <c r="C57" s="25">
        <v>1169</v>
      </c>
      <c r="D57" s="25">
        <v>383650</v>
      </c>
      <c r="E57" s="25">
        <v>251</v>
      </c>
      <c r="F57" s="25">
        <v>82013</v>
      </c>
      <c r="G57" s="25">
        <v>629</v>
      </c>
      <c r="H57" s="25">
        <v>33841</v>
      </c>
      <c r="I57" s="25">
        <v>16</v>
      </c>
      <c r="J57" s="25">
        <v>205806</v>
      </c>
      <c r="K57" s="25">
        <v>27</v>
      </c>
      <c r="L57" s="25">
        <v>724916</v>
      </c>
      <c r="M57" s="25">
        <v>1937</v>
      </c>
    </row>
    <row r="58" spans="1:13">
      <c r="A58" s="25" t="s">
        <v>79</v>
      </c>
      <c r="B58" s="25">
        <v>14147</v>
      </c>
      <c r="C58" s="25">
        <v>488</v>
      </c>
      <c r="D58" s="25">
        <v>962665</v>
      </c>
      <c r="E58" s="25">
        <v>207</v>
      </c>
      <c r="F58" s="25">
        <v>723925</v>
      </c>
      <c r="G58" s="25">
        <v>628</v>
      </c>
      <c r="H58" s="25">
        <v>62169</v>
      </c>
      <c r="I58" s="25">
        <v>12</v>
      </c>
      <c r="J58" s="25">
        <v>173917</v>
      </c>
      <c r="K58" s="25">
        <v>23</v>
      </c>
      <c r="L58" s="25">
        <v>1936823</v>
      </c>
      <c r="M58" s="25">
        <v>1244</v>
      </c>
    </row>
    <row r="59" spans="1:13">
      <c r="A59" s="25" t="s">
        <v>83</v>
      </c>
      <c r="B59" s="25">
        <v>11081</v>
      </c>
      <c r="C59" s="25">
        <v>641</v>
      </c>
      <c r="D59" s="25">
        <v>3449</v>
      </c>
      <c r="E59" s="25">
        <v>102</v>
      </c>
      <c r="F59" s="25">
        <v>52643</v>
      </c>
      <c r="G59" s="25">
        <v>403</v>
      </c>
      <c r="H59" s="25">
        <v>160</v>
      </c>
      <c r="I59" s="25">
        <v>2</v>
      </c>
      <c r="J59" s="25">
        <v>91</v>
      </c>
      <c r="K59" s="25">
        <v>4</v>
      </c>
      <c r="L59" s="25">
        <v>67424</v>
      </c>
      <c r="M59" s="25">
        <v>1077</v>
      </c>
    </row>
    <row r="60" spans="1:13">
      <c r="A60" s="25" t="s">
        <v>82</v>
      </c>
      <c r="B60" s="25">
        <v>11449</v>
      </c>
      <c r="C60" s="25">
        <v>440</v>
      </c>
      <c r="D60" s="25">
        <v>16714</v>
      </c>
      <c r="E60" s="25">
        <v>150</v>
      </c>
      <c r="F60" s="25">
        <v>172355</v>
      </c>
      <c r="G60" s="25">
        <v>522</v>
      </c>
      <c r="H60" s="25">
        <v>51499</v>
      </c>
      <c r="I60" s="25">
        <v>15</v>
      </c>
      <c r="J60" s="25">
        <v>236582</v>
      </c>
      <c r="K60" s="25">
        <v>42</v>
      </c>
      <c r="L60" s="25">
        <v>488599</v>
      </c>
      <c r="M60" s="25">
        <v>1054</v>
      </c>
    </row>
    <row r="61" spans="1:13">
      <c r="A61" s="25" t="s">
        <v>77</v>
      </c>
      <c r="B61" s="25">
        <v>10715</v>
      </c>
      <c r="C61" s="25">
        <v>538</v>
      </c>
      <c r="D61" s="25">
        <v>366442</v>
      </c>
      <c r="E61" s="25">
        <v>110</v>
      </c>
      <c r="F61" s="25">
        <v>120649</v>
      </c>
      <c r="G61" s="25">
        <v>560</v>
      </c>
      <c r="H61" s="25">
        <v>4238</v>
      </c>
      <c r="I61" s="25">
        <v>9</v>
      </c>
      <c r="J61" s="25">
        <v>3541</v>
      </c>
      <c r="K61" s="25">
        <v>6</v>
      </c>
      <c r="L61" s="25">
        <v>505585</v>
      </c>
      <c r="M61" s="25">
        <v>1124</v>
      </c>
    </row>
    <row r="62" spans="1:13">
      <c r="A62" s="25" t="s">
        <v>81</v>
      </c>
      <c r="B62" s="25">
        <v>836</v>
      </c>
      <c r="C62" s="25">
        <v>69</v>
      </c>
      <c r="D62" s="25">
        <v>163</v>
      </c>
      <c r="E62" s="25">
        <v>17</v>
      </c>
      <c r="F62" s="25">
        <v>3894</v>
      </c>
      <c r="G62" s="25">
        <v>190</v>
      </c>
      <c r="H62" s="25">
        <v>0</v>
      </c>
      <c r="I62" s="25">
        <v>0</v>
      </c>
      <c r="J62" s="25">
        <v>0</v>
      </c>
      <c r="K62" s="25">
        <v>0</v>
      </c>
      <c r="L62" s="25">
        <v>4893</v>
      </c>
      <c r="M62" s="25">
        <v>249</v>
      </c>
    </row>
    <row r="63" spans="1:13">
      <c r="A63" s="25" t="s">
        <v>80</v>
      </c>
      <c r="B63" s="25">
        <v>2502</v>
      </c>
      <c r="C63" s="25">
        <v>102</v>
      </c>
      <c r="D63" s="25">
        <v>181</v>
      </c>
      <c r="E63" s="25">
        <v>6</v>
      </c>
      <c r="F63" s="25">
        <v>7351</v>
      </c>
      <c r="G63" s="25">
        <v>145</v>
      </c>
      <c r="H63" s="25">
        <v>5</v>
      </c>
      <c r="I63" s="25">
        <v>1</v>
      </c>
      <c r="J63" s="25">
        <v>0</v>
      </c>
      <c r="K63" s="25">
        <v>0</v>
      </c>
      <c r="L63" s="25">
        <v>10039</v>
      </c>
      <c r="M63" s="25">
        <v>245</v>
      </c>
    </row>
    <row r="64" spans="1:13">
      <c r="A64" s="25" t="s">
        <v>84</v>
      </c>
      <c r="B64" s="25">
        <v>50613</v>
      </c>
      <c r="C64" s="25">
        <v>1708</v>
      </c>
      <c r="D64" s="25">
        <v>53119</v>
      </c>
      <c r="E64" s="25">
        <v>291</v>
      </c>
      <c r="F64" s="25">
        <v>1840029</v>
      </c>
      <c r="G64" s="25">
        <v>1683</v>
      </c>
      <c r="H64" s="25">
        <v>113095</v>
      </c>
      <c r="I64" s="25">
        <v>18</v>
      </c>
      <c r="J64" s="25">
        <v>1410581</v>
      </c>
      <c r="K64" s="25">
        <v>212</v>
      </c>
      <c r="L64" s="25">
        <v>3467437</v>
      </c>
      <c r="M64" s="25">
        <v>3634</v>
      </c>
    </row>
    <row r="65" spans="1:13">
      <c r="A65" s="25" t="s">
        <v>86</v>
      </c>
      <c r="B65" s="25">
        <v>37169</v>
      </c>
      <c r="C65" s="25">
        <v>1404</v>
      </c>
      <c r="D65" s="25">
        <v>3976</v>
      </c>
      <c r="E65" s="25">
        <v>137</v>
      </c>
      <c r="F65" s="25">
        <v>10831</v>
      </c>
      <c r="G65" s="25">
        <v>278</v>
      </c>
      <c r="H65" s="25">
        <v>73</v>
      </c>
      <c r="I65" s="25">
        <v>8</v>
      </c>
      <c r="J65" s="25">
        <v>1656</v>
      </c>
      <c r="K65" s="25">
        <v>8</v>
      </c>
      <c r="L65" s="25">
        <v>53705</v>
      </c>
      <c r="M65" s="25">
        <v>1700</v>
      </c>
    </row>
    <row r="66" spans="1:13">
      <c r="A66" s="25" t="s">
        <v>91</v>
      </c>
      <c r="B66" s="25">
        <v>16516</v>
      </c>
      <c r="C66" s="25">
        <v>776</v>
      </c>
      <c r="D66" s="25">
        <v>4813</v>
      </c>
      <c r="E66" s="25">
        <v>117</v>
      </c>
      <c r="F66" s="25">
        <v>44757</v>
      </c>
      <c r="G66" s="25">
        <v>424</v>
      </c>
      <c r="H66" s="25">
        <v>42</v>
      </c>
      <c r="I66" s="25">
        <v>2</v>
      </c>
      <c r="J66" s="25">
        <v>82</v>
      </c>
      <c r="K66" s="25">
        <v>3</v>
      </c>
      <c r="L66" s="25">
        <v>66210</v>
      </c>
      <c r="M66" s="25">
        <v>1259</v>
      </c>
    </row>
    <row r="67" spans="1:13">
      <c r="A67" s="25" t="s">
        <v>92</v>
      </c>
      <c r="B67" s="25">
        <v>33199</v>
      </c>
      <c r="C67" s="25">
        <v>1525</v>
      </c>
      <c r="D67" s="25">
        <v>6293</v>
      </c>
      <c r="E67" s="25">
        <v>192</v>
      </c>
      <c r="F67" s="25">
        <v>67582</v>
      </c>
      <c r="G67" s="25">
        <v>425</v>
      </c>
      <c r="H67" s="25">
        <v>39</v>
      </c>
      <c r="I67" s="25">
        <v>4</v>
      </c>
      <c r="J67" s="25">
        <v>123</v>
      </c>
      <c r="K67" s="25">
        <v>7</v>
      </c>
      <c r="L67" s="25">
        <v>107236</v>
      </c>
      <c r="M67" s="25">
        <v>2041</v>
      </c>
    </row>
    <row r="68" spans="1:13">
      <c r="A68" s="25" t="s">
        <v>85</v>
      </c>
      <c r="B68" s="25">
        <v>222603</v>
      </c>
      <c r="C68" s="25">
        <v>7946</v>
      </c>
      <c r="D68" s="25">
        <v>19866</v>
      </c>
      <c r="E68" s="25">
        <v>414</v>
      </c>
      <c r="F68" s="25">
        <v>322525</v>
      </c>
      <c r="G68" s="25">
        <v>3070</v>
      </c>
      <c r="H68" s="25">
        <v>2093</v>
      </c>
      <c r="I68" s="25">
        <v>19</v>
      </c>
      <c r="J68" s="25">
        <v>23262</v>
      </c>
      <c r="K68" s="25">
        <v>66</v>
      </c>
      <c r="L68" s="25">
        <v>590349</v>
      </c>
      <c r="M68" s="25">
        <v>10708</v>
      </c>
    </row>
    <row r="69" spans="1:13">
      <c r="A69" s="25" t="s">
        <v>87</v>
      </c>
      <c r="B69" s="25">
        <v>18443</v>
      </c>
      <c r="C69" s="25">
        <v>855</v>
      </c>
      <c r="D69" s="25">
        <v>1853</v>
      </c>
      <c r="E69" s="25">
        <v>77</v>
      </c>
      <c r="F69" s="25">
        <v>12467</v>
      </c>
      <c r="G69" s="25">
        <v>215</v>
      </c>
      <c r="H69" s="25">
        <v>1265</v>
      </c>
      <c r="I69" s="25">
        <v>5</v>
      </c>
      <c r="J69" s="25">
        <v>7</v>
      </c>
      <c r="K69" s="25">
        <v>2</v>
      </c>
      <c r="L69" s="25">
        <v>34035</v>
      </c>
      <c r="M69" s="25">
        <v>1084</v>
      </c>
    </row>
    <row r="70" spans="1:13">
      <c r="A70" s="25" t="s">
        <v>93</v>
      </c>
      <c r="B70" s="25">
        <v>219112</v>
      </c>
      <c r="C70" s="25">
        <v>6728</v>
      </c>
      <c r="D70" s="25">
        <v>76482</v>
      </c>
      <c r="E70" s="25">
        <v>1243</v>
      </c>
      <c r="F70" s="25">
        <v>158158</v>
      </c>
      <c r="G70" s="25">
        <v>1596</v>
      </c>
      <c r="H70" s="25">
        <v>17923</v>
      </c>
      <c r="I70" s="25">
        <v>41</v>
      </c>
      <c r="J70" s="25">
        <v>109478</v>
      </c>
      <c r="K70" s="25">
        <v>219</v>
      </c>
      <c r="L70" s="25">
        <v>581153</v>
      </c>
      <c r="M70" s="25">
        <v>9161</v>
      </c>
    </row>
    <row r="71" spans="1:13">
      <c r="A71" s="25" t="s">
        <v>88</v>
      </c>
      <c r="B71" s="25">
        <v>13270</v>
      </c>
      <c r="C71" s="25">
        <v>423</v>
      </c>
      <c r="D71" s="25">
        <v>7666</v>
      </c>
      <c r="E71" s="25">
        <v>7</v>
      </c>
      <c r="F71" s="25">
        <v>5185</v>
      </c>
      <c r="G71" s="25">
        <v>32</v>
      </c>
      <c r="H71" s="25">
        <v>0</v>
      </c>
      <c r="I71" s="25">
        <v>0</v>
      </c>
      <c r="J71" s="25">
        <v>108</v>
      </c>
      <c r="K71" s="25">
        <v>3</v>
      </c>
      <c r="L71" s="25">
        <v>26229</v>
      </c>
      <c r="M71" s="25">
        <v>444</v>
      </c>
    </row>
    <row r="72" spans="1:13">
      <c r="A72" s="25" t="s">
        <v>90</v>
      </c>
      <c r="B72" s="25">
        <v>9404</v>
      </c>
      <c r="C72" s="25">
        <v>587</v>
      </c>
      <c r="D72" s="25">
        <v>147</v>
      </c>
      <c r="E72" s="25">
        <v>10</v>
      </c>
      <c r="F72" s="25">
        <v>13383</v>
      </c>
      <c r="G72" s="25">
        <v>105</v>
      </c>
      <c r="H72" s="25">
        <v>0</v>
      </c>
      <c r="I72" s="25">
        <v>0</v>
      </c>
      <c r="J72" s="25">
        <v>10</v>
      </c>
      <c r="K72" s="25">
        <v>1</v>
      </c>
      <c r="L72" s="25">
        <v>22944</v>
      </c>
      <c r="M72" s="25">
        <v>679</v>
      </c>
    </row>
    <row r="73" spans="1:13">
      <c r="A73" s="25" t="s">
        <v>89</v>
      </c>
      <c r="B73" s="25">
        <v>79473</v>
      </c>
      <c r="C73" s="25">
        <v>3230</v>
      </c>
      <c r="D73" s="25">
        <v>7172</v>
      </c>
      <c r="E73" s="25">
        <v>171</v>
      </c>
      <c r="F73" s="25">
        <v>270786</v>
      </c>
      <c r="G73" s="25">
        <v>1859</v>
      </c>
      <c r="H73" s="25">
        <v>2182</v>
      </c>
      <c r="I73" s="25">
        <v>5</v>
      </c>
      <c r="J73" s="25">
        <v>148</v>
      </c>
      <c r="K73" s="25">
        <v>5</v>
      </c>
      <c r="L73" s="25">
        <v>359761</v>
      </c>
      <c r="M73" s="25">
        <v>4869</v>
      </c>
    </row>
    <row r="74" spans="1:13">
      <c r="A74" s="25" t="s">
        <v>98</v>
      </c>
      <c r="B74" s="25">
        <v>269689</v>
      </c>
      <c r="C74" s="25">
        <v>18856</v>
      </c>
      <c r="D74" s="25">
        <v>6687</v>
      </c>
      <c r="E74" s="25">
        <v>253</v>
      </c>
      <c r="F74" s="25">
        <v>17670</v>
      </c>
      <c r="G74" s="25">
        <v>852</v>
      </c>
      <c r="H74" s="25">
        <v>171</v>
      </c>
      <c r="I74" s="25">
        <v>5</v>
      </c>
      <c r="J74" s="25">
        <v>282</v>
      </c>
      <c r="K74" s="25">
        <v>3</v>
      </c>
      <c r="L74" s="25">
        <v>294499</v>
      </c>
      <c r="M74" s="25">
        <v>19336</v>
      </c>
    </row>
    <row r="75" spans="1:13">
      <c r="A75" s="25" t="s">
        <v>96</v>
      </c>
      <c r="B75" s="25">
        <v>244907</v>
      </c>
      <c r="C75" s="25">
        <v>13692</v>
      </c>
      <c r="D75" s="25">
        <v>16264</v>
      </c>
      <c r="E75" s="25">
        <v>465</v>
      </c>
      <c r="F75" s="25">
        <v>46972</v>
      </c>
      <c r="G75" s="25">
        <v>1306</v>
      </c>
      <c r="H75" s="25">
        <v>0</v>
      </c>
      <c r="I75" s="25">
        <v>0</v>
      </c>
      <c r="J75" s="25">
        <v>10</v>
      </c>
      <c r="K75" s="25">
        <v>1</v>
      </c>
      <c r="L75" s="25">
        <v>308153</v>
      </c>
      <c r="M75" s="25">
        <v>14551</v>
      </c>
    </row>
    <row r="76" spans="1:13">
      <c r="A76" s="25" t="s">
        <v>97</v>
      </c>
      <c r="B76" s="25">
        <v>222699</v>
      </c>
      <c r="C76" s="25">
        <v>15531</v>
      </c>
      <c r="D76" s="25">
        <v>14313</v>
      </c>
      <c r="E76" s="25">
        <v>887</v>
      </c>
      <c r="F76" s="25">
        <v>23510</v>
      </c>
      <c r="G76" s="25">
        <v>1222</v>
      </c>
      <c r="H76" s="25">
        <v>224</v>
      </c>
      <c r="I76" s="25">
        <v>16</v>
      </c>
      <c r="J76" s="25">
        <v>157</v>
      </c>
      <c r="K76" s="25">
        <v>6</v>
      </c>
      <c r="L76" s="25">
        <v>260903</v>
      </c>
      <c r="M76" s="25">
        <v>16534</v>
      </c>
    </row>
    <row r="77" spans="1:13">
      <c r="A77" s="25" t="s">
        <v>94</v>
      </c>
      <c r="B77" s="25">
        <v>259355</v>
      </c>
      <c r="C77" s="25">
        <v>7770</v>
      </c>
      <c r="D77" s="25">
        <v>54202</v>
      </c>
      <c r="E77" s="25">
        <v>787</v>
      </c>
      <c r="F77" s="25">
        <v>354736</v>
      </c>
      <c r="G77" s="25">
        <v>1814</v>
      </c>
      <c r="H77" s="25">
        <v>1419</v>
      </c>
      <c r="I77" s="25">
        <v>5</v>
      </c>
      <c r="J77" s="25">
        <v>0</v>
      </c>
      <c r="K77" s="25">
        <v>0</v>
      </c>
      <c r="L77" s="25">
        <v>669712</v>
      </c>
      <c r="M77" s="25">
        <v>9685</v>
      </c>
    </row>
    <row r="78" spans="1:13">
      <c r="A78" s="25" t="s">
        <v>95</v>
      </c>
      <c r="B78" s="25">
        <v>73716</v>
      </c>
      <c r="C78" s="25">
        <v>5303</v>
      </c>
      <c r="D78" s="25">
        <v>3341</v>
      </c>
      <c r="E78" s="25">
        <v>146</v>
      </c>
      <c r="F78" s="25">
        <v>16244</v>
      </c>
      <c r="G78" s="25">
        <v>515</v>
      </c>
      <c r="H78" s="25">
        <v>62</v>
      </c>
      <c r="I78" s="25">
        <v>2</v>
      </c>
      <c r="J78" s="25">
        <v>51</v>
      </c>
      <c r="K78" s="25">
        <v>2</v>
      </c>
      <c r="L78" s="25">
        <v>93414</v>
      </c>
      <c r="M78" s="25">
        <v>5691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96"/>
  <sheetViews>
    <sheetView tabSelected="1" view="pageBreakPreview" zoomScaleNormal="100" zoomScaleSheetLayoutView="100" workbookViewId="0">
      <pane ySplit="6" topLeftCell="A7" activePane="bottomLeft" state="frozen"/>
      <selection pane="bottomLeft" activeCell="A3" sqref="A3:A6"/>
    </sheetView>
  </sheetViews>
  <sheetFormatPr defaultColWidth="9.140625" defaultRowHeight="18.75" customHeight="1" outlineLevelRow="1"/>
  <cols>
    <col min="1" max="1" width="16.7109375" style="11" customWidth="1"/>
    <col min="2" max="11" width="10.7109375" style="11" customWidth="1"/>
    <col min="12" max="13" width="11.7109375" style="11" customWidth="1"/>
    <col min="14" max="16384" width="9.140625" style="11"/>
  </cols>
  <sheetData>
    <row r="1" spans="1:13" s="7" customFormat="1" ht="27.95" customHeight="1">
      <c r="A1" s="22" t="s">
        <v>116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7" customFormat="1" ht="5.0999999999999996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</row>
    <row r="3" spans="1:13" s="10" customFormat="1" ht="20.45" customHeight="1">
      <c r="A3" s="27" t="s">
        <v>0</v>
      </c>
      <c r="B3" s="29" t="s">
        <v>101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1:13" s="10" customFormat="1" ht="20.45" customHeight="1">
      <c r="A4" s="27"/>
      <c r="B4" s="26" t="s">
        <v>16</v>
      </c>
      <c r="C4" s="26"/>
      <c r="D4" s="26" t="s">
        <v>17</v>
      </c>
      <c r="E4" s="26"/>
      <c r="F4" s="26" t="s">
        <v>18</v>
      </c>
      <c r="G4" s="26"/>
      <c r="H4" s="26" t="s">
        <v>19</v>
      </c>
      <c r="I4" s="26"/>
      <c r="J4" s="26" t="s">
        <v>20</v>
      </c>
      <c r="K4" s="26"/>
      <c r="L4" s="26" t="s">
        <v>102</v>
      </c>
      <c r="M4" s="26"/>
    </row>
    <row r="5" spans="1:13" s="10" customFormat="1" ht="20.45" customHeight="1">
      <c r="A5" s="27"/>
      <c r="B5" s="23" t="s">
        <v>1</v>
      </c>
      <c r="C5" s="23" t="s">
        <v>2</v>
      </c>
      <c r="D5" s="23" t="s">
        <v>1</v>
      </c>
      <c r="E5" s="23" t="s">
        <v>2</v>
      </c>
      <c r="F5" s="23" t="s">
        <v>1</v>
      </c>
      <c r="G5" s="23" t="s">
        <v>2</v>
      </c>
      <c r="H5" s="23" t="s">
        <v>1</v>
      </c>
      <c r="I5" s="23" t="s">
        <v>2</v>
      </c>
      <c r="J5" s="23" t="s">
        <v>1</v>
      </c>
      <c r="K5" s="23" t="s">
        <v>2</v>
      </c>
      <c r="L5" s="23" t="s">
        <v>1</v>
      </c>
      <c r="M5" s="23" t="s">
        <v>2</v>
      </c>
    </row>
    <row r="6" spans="1:13" s="10" customFormat="1" ht="20.45" customHeight="1">
      <c r="A6" s="28"/>
      <c r="B6" s="24" t="s">
        <v>3</v>
      </c>
      <c r="C6" s="24" t="s">
        <v>99</v>
      </c>
      <c r="D6" s="24" t="s">
        <v>3</v>
      </c>
      <c r="E6" s="24" t="s">
        <v>99</v>
      </c>
      <c r="F6" s="24" t="s">
        <v>3</v>
      </c>
      <c r="G6" s="24" t="s">
        <v>99</v>
      </c>
      <c r="H6" s="24" t="s">
        <v>3</v>
      </c>
      <c r="I6" s="24" t="s">
        <v>99</v>
      </c>
      <c r="J6" s="24" t="s">
        <v>3</v>
      </c>
      <c r="K6" s="24" t="s">
        <v>99</v>
      </c>
      <c r="L6" s="24" t="s">
        <v>3</v>
      </c>
      <c r="M6" s="24" t="s">
        <v>99</v>
      </c>
    </row>
    <row r="7" spans="1:13" ht="20.45" customHeight="1">
      <c r="A7" s="16" t="s">
        <v>4</v>
      </c>
      <c r="B7" s="17">
        <f t="shared" ref="B7:M7" si="0">B8+B18+B28+B37+B50+B59+B69+B78+B88</f>
        <v>6785079</v>
      </c>
      <c r="C7" s="17">
        <f t="shared" si="0"/>
        <v>334414</v>
      </c>
      <c r="D7" s="17">
        <f t="shared" si="0"/>
        <v>7267386</v>
      </c>
      <c r="E7" s="17">
        <f t="shared" si="0"/>
        <v>29195</v>
      </c>
      <c r="F7" s="17">
        <f t="shared" si="0"/>
        <v>10342102</v>
      </c>
      <c r="G7" s="17">
        <f t="shared" si="0"/>
        <v>79479</v>
      </c>
      <c r="H7" s="17">
        <f t="shared" si="0"/>
        <v>601591</v>
      </c>
      <c r="I7" s="17">
        <f t="shared" si="0"/>
        <v>1313</v>
      </c>
      <c r="J7" s="17">
        <f t="shared" si="0"/>
        <v>6932309</v>
      </c>
      <c r="K7" s="17">
        <f t="shared" si="0"/>
        <v>2889</v>
      </c>
      <c r="L7" s="17">
        <f t="shared" si="0"/>
        <v>31928467</v>
      </c>
      <c r="M7" s="17">
        <f t="shared" si="0"/>
        <v>415146</v>
      </c>
    </row>
    <row r="8" spans="1:13" ht="20.45" customHeight="1">
      <c r="A8" s="18" t="s">
        <v>5</v>
      </c>
      <c r="B8" s="15">
        <f>SUM(B9:B17)</f>
        <v>144024</v>
      </c>
      <c r="C8" s="15">
        <f t="shared" ref="C8:M8" si="1">SUM(C9:C17)</f>
        <v>5308</v>
      </c>
      <c r="D8" s="15">
        <f t="shared" si="1"/>
        <v>1162255</v>
      </c>
      <c r="E8" s="15">
        <f t="shared" si="1"/>
        <v>1255</v>
      </c>
      <c r="F8" s="15">
        <f t="shared" si="1"/>
        <v>2262665</v>
      </c>
      <c r="G8" s="15">
        <f t="shared" si="1"/>
        <v>7052</v>
      </c>
      <c r="H8" s="15">
        <f t="shared" si="1"/>
        <v>95151</v>
      </c>
      <c r="I8" s="15">
        <f t="shared" si="1"/>
        <v>52</v>
      </c>
      <c r="J8" s="15">
        <f t="shared" si="1"/>
        <v>2059312</v>
      </c>
      <c r="K8" s="15">
        <f t="shared" si="1"/>
        <v>458</v>
      </c>
      <c r="L8" s="15">
        <f t="shared" si="1"/>
        <v>5723407</v>
      </c>
      <c r="M8" s="15">
        <f t="shared" si="1"/>
        <v>12539</v>
      </c>
    </row>
    <row r="9" spans="1:13" ht="20.45" customHeight="1" outlineLevel="1">
      <c r="A9" s="20" t="s">
        <v>22</v>
      </c>
      <c r="B9" s="21">
        <f>VLOOKUP($A$9:$A$93,dt!$A$2:$M$78,2,FALSE)</f>
        <v>4124</v>
      </c>
      <c r="C9" s="21">
        <f>VLOOKUP($A$9:$A$93,dt!$A$2:$M$78,3,FALSE)</f>
        <v>231</v>
      </c>
      <c r="D9" s="21">
        <f>VLOOKUP($A$9:$A$93,dt!$A$2:$M$78,4,FALSE)</f>
        <v>5959</v>
      </c>
      <c r="E9" s="21">
        <f>VLOOKUP($A$9:$A$93,dt!$A$2:$M$78,5,FALSE)</f>
        <v>123</v>
      </c>
      <c r="F9" s="21">
        <f>VLOOKUP($A$9:$A$93,dt!$A$2:$M$78,6,FALSE)</f>
        <v>14747</v>
      </c>
      <c r="G9" s="21">
        <f>VLOOKUP($A$9:$A$93,dt!$A$2:$M$78,7,FALSE)</f>
        <v>120</v>
      </c>
      <c r="H9" s="21">
        <f>VLOOKUP($A$9:$A$93,dt!$A$2:$M$78,8,FALSE)</f>
        <v>8020</v>
      </c>
      <c r="I9" s="21">
        <f>VLOOKUP($A$9:$A$93,dt!$A$2:$M$78,9,FALSE)</f>
        <v>3</v>
      </c>
      <c r="J9" s="21">
        <f>VLOOKUP($A$9:$A$93,dt!$A$2:$M$78,10,FALSE)</f>
        <v>13312</v>
      </c>
      <c r="K9" s="21">
        <f>VLOOKUP($A$9:$A$93,dt!$A$2:$M$78,11,FALSE)</f>
        <v>5</v>
      </c>
      <c r="L9" s="21">
        <f>VLOOKUP($A$9:$A$93,dt!$A$2:$M$78,12,FALSE)</f>
        <v>46162</v>
      </c>
      <c r="M9" s="21">
        <f>VLOOKUP($A$9:$A$93,dt!$A$2:$M$78,13,FALSE)</f>
        <v>383</v>
      </c>
    </row>
    <row r="10" spans="1:13" ht="20.45" customHeight="1" outlineLevel="1">
      <c r="A10" s="20" t="s">
        <v>23</v>
      </c>
      <c r="B10" s="21">
        <f>VLOOKUP($A$9:$A$93,dt!$A$2:$M$78,2,FALSE)</f>
        <v>4075</v>
      </c>
      <c r="C10" s="21">
        <f>VLOOKUP($A$9:$A$93,dt!$A$2:$M$78,3,FALSE)</f>
        <v>235</v>
      </c>
      <c r="D10" s="21">
        <f>VLOOKUP($A$9:$A$93,dt!$A$2:$M$78,4,FALSE)</f>
        <v>1381</v>
      </c>
      <c r="E10" s="21">
        <f>VLOOKUP($A$9:$A$93,dt!$A$2:$M$78,5,FALSE)</f>
        <v>67</v>
      </c>
      <c r="F10" s="21">
        <f>VLOOKUP($A$9:$A$93,dt!$A$2:$M$78,6,FALSE)</f>
        <v>45290</v>
      </c>
      <c r="G10" s="21">
        <f>VLOOKUP($A$9:$A$93,dt!$A$2:$M$78,7,FALSE)</f>
        <v>131</v>
      </c>
      <c r="H10" s="21">
        <f>VLOOKUP($A$9:$A$93,dt!$A$2:$M$78,8,FALSE)</f>
        <v>3026</v>
      </c>
      <c r="I10" s="21">
        <f>VLOOKUP($A$9:$A$93,dt!$A$2:$M$78,9,FALSE)</f>
        <v>2</v>
      </c>
      <c r="J10" s="21">
        <f>VLOOKUP($A$9:$A$93,dt!$A$2:$M$78,10,FALSE)</f>
        <v>62780</v>
      </c>
      <c r="K10" s="21">
        <f>VLOOKUP($A$9:$A$93,dt!$A$2:$M$78,11,FALSE)</f>
        <v>9</v>
      </c>
      <c r="L10" s="21">
        <f>VLOOKUP($A$9:$A$93,dt!$A$2:$M$78,12,FALSE)</f>
        <v>116552</v>
      </c>
      <c r="M10" s="21">
        <f>VLOOKUP($A$9:$A$93,dt!$A$2:$M$78,13,FALSE)</f>
        <v>404</v>
      </c>
    </row>
    <row r="11" spans="1:13" ht="20.45" customHeight="1" outlineLevel="1">
      <c r="A11" s="20" t="s">
        <v>24</v>
      </c>
      <c r="B11" s="21">
        <f>VLOOKUP($A$9:$A$93,dt!$A$2:$M$78,2,FALSE)</f>
        <v>10597</v>
      </c>
      <c r="C11" s="21">
        <f>VLOOKUP($A$9:$A$93,dt!$A$2:$M$78,3,FALSE)</f>
        <v>442</v>
      </c>
      <c r="D11" s="21">
        <f>VLOOKUP($A$9:$A$93,dt!$A$2:$M$78,4,FALSE)</f>
        <v>39429</v>
      </c>
      <c r="E11" s="21">
        <f>VLOOKUP($A$9:$A$93,dt!$A$2:$M$78,5,FALSE)</f>
        <v>112</v>
      </c>
      <c r="F11" s="21">
        <f>VLOOKUP($A$9:$A$93,dt!$A$2:$M$78,6,FALSE)</f>
        <v>213124</v>
      </c>
      <c r="G11" s="21">
        <f>VLOOKUP($A$9:$A$93,dt!$A$2:$M$78,7,FALSE)</f>
        <v>526</v>
      </c>
      <c r="H11" s="21">
        <f>VLOOKUP($A$9:$A$93,dt!$A$2:$M$78,8,FALSE)</f>
        <v>19000</v>
      </c>
      <c r="I11" s="21">
        <f>VLOOKUP($A$9:$A$93,dt!$A$2:$M$78,9,FALSE)</f>
        <v>3</v>
      </c>
      <c r="J11" s="21">
        <f>VLOOKUP($A$9:$A$93,dt!$A$2:$M$78,10,FALSE)</f>
        <v>104627</v>
      </c>
      <c r="K11" s="21">
        <f>VLOOKUP($A$9:$A$93,dt!$A$2:$M$78,11,FALSE)</f>
        <v>16</v>
      </c>
      <c r="L11" s="21">
        <f>VLOOKUP($A$9:$A$93,dt!$A$2:$M$78,12,FALSE)</f>
        <v>386777</v>
      </c>
      <c r="M11" s="21">
        <f>VLOOKUP($A$9:$A$93,dt!$A$2:$M$78,13,FALSE)</f>
        <v>864</v>
      </c>
    </row>
    <row r="12" spans="1:13" ht="20.45" customHeight="1" outlineLevel="1">
      <c r="A12" s="20" t="s">
        <v>25</v>
      </c>
      <c r="B12" s="21">
        <f>VLOOKUP($A$9:$A$93,dt!$A$2:$M$78,2,FALSE)</f>
        <v>23412</v>
      </c>
      <c r="C12" s="21">
        <f>VLOOKUP($A$9:$A$93,dt!$A$2:$M$78,3,FALSE)</f>
        <v>689</v>
      </c>
      <c r="D12" s="21">
        <f>VLOOKUP($A$9:$A$93,dt!$A$2:$M$78,4,FALSE)</f>
        <v>54372</v>
      </c>
      <c r="E12" s="21">
        <f>VLOOKUP($A$9:$A$93,dt!$A$2:$M$78,5,FALSE)</f>
        <v>208</v>
      </c>
      <c r="F12" s="21">
        <f>VLOOKUP($A$9:$A$93,dt!$A$2:$M$78,6,FALSE)</f>
        <v>372431</v>
      </c>
      <c r="G12" s="21">
        <f>VLOOKUP($A$9:$A$93,dt!$A$2:$M$78,7,FALSE)</f>
        <v>1465</v>
      </c>
      <c r="H12" s="21">
        <f>VLOOKUP($A$9:$A$93,dt!$A$2:$M$78,8,FALSE)</f>
        <v>2992</v>
      </c>
      <c r="I12" s="21">
        <f>VLOOKUP($A$9:$A$93,dt!$A$2:$M$78,9,FALSE)</f>
        <v>9</v>
      </c>
      <c r="J12" s="21">
        <f>VLOOKUP($A$9:$A$93,dt!$A$2:$M$78,10,FALSE)</f>
        <v>69845</v>
      </c>
      <c r="K12" s="21">
        <f>VLOOKUP($A$9:$A$93,dt!$A$2:$M$78,11,FALSE)</f>
        <v>26</v>
      </c>
      <c r="L12" s="21">
        <f>VLOOKUP($A$9:$A$93,dt!$A$2:$M$78,12,FALSE)</f>
        <v>523052</v>
      </c>
      <c r="M12" s="21">
        <f>VLOOKUP($A$9:$A$93,dt!$A$2:$M$78,13,FALSE)</f>
        <v>2174</v>
      </c>
    </row>
    <row r="13" spans="1:13" ht="20.45" customHeight="1" outlineLevel="1">
      <c r="A13" s="20" t="s">
        <v>26</v>
      </c>
      <c r="B13" s="21">
        <f>VLOOKUP($A$9:$A$93,dt!$A$2:$M$78,2,FALSE)</f>
        <v>23944</v>
      </c>
      <c r="C13" s="21">
        <f>VLOOKUP($A$9:$A$93,dt!$A$2:$M$78,3,FALSE)</f>
        <v>743</v>
      </c>
      <c r="D13" s="21">
        <f>VLOOKUP($A$9:$A$93,dt!$A$2:$M$78,4,FALSE)</f>
        <v>2621</v>
      </c>
      <c r="E13" s="21">
        <f>VLOOKUP($A$9:$A$93,dt!$A$2:$M$78,5,FALSE)</f>
        <v>35</v>
      </c>
      <c r="F13" s="21">
        <f>VLOOKUP($A$9:$A$93,dt!$A$2:$M$78,6,FALSE)</f>
        <v>820188</v>
      </c>
      <c r="G13" s="21">
        <f>VLOOKUP($A$9:$A$93,dt!$A$2:$M$78,7,FALSE)</f>
        <v>1664</v>
      </c>
      <c r="H13" s="21">
        <f>VLOOKUP($A$9:$A$93,dt!$A$2:$M$78,8,FALSE)</f>
        <v>1510</v>
      </c>
      <c r="I13" s="21">
        <f>VLOOKUP($A$9:$A$93,dt!$A$2:$M$78,9,FALSE)</f>
        <v>2</v>
      </c>
      <c r="J13" s="21">
        <f>VLOOKUP($A$9:$A$93,dt!$A$2:$M$78,10,FALSE)</f>
        <v>630508</v>
      </c>
      <c r="K13" s="21">
        <f>VLOOKUP($A$9:$A$93,dt!$A$2:$M$78,11,FALSE)</f>
        <v>125</v>
      </c>
      <c r="L13" s="21">
        <f>VLOOKUP($A$9:$A$93,dt!$A$2:$M$78,12,FALSE)</f>
        <v>1478771</v>
      </c>
      <c r="M13" s="21">
        <f>VLOOKUP($A$9:$A$93,dt!$A$2:$M$78,13,FALSE)</f>
        <v>2351</v>
      </c>
    </row>
    <row r="14" spans="1:13" ht="20.45" customHeight="1" outlineLevel="1">
      <c r="A14" s="20" t="s">
        <v>27</v>
      </c>
      <c r="B14" s="21">
        <f>VLOOKUP($A$9:$A$93,dt!$A$2:$M$78,2,FALSE)</f>
        <v>34836</v>
      </c>
      <c r="C14" s="21">
        <f>VLOOKUP($A$9:$A$93,dt!$A$2:$M$78,3,FALSE)</f>
        <v>1359</v>
      </c>
      <c r="D14" s="21">
        <f>VLOOKUP($A$9:$A$93,dt!$A$2:$M$78,4,FALSE)</f>
        <v>385782</v>
      </c>
      <c r="E14" s="21">
        <f>VLOOKUP($A$9:$A$93,dt!$A$2:$M$78,5,FALSE)</f>
        <v>224</v>
      </c>
      <c r="F14" s="21">
        <f>VLOOKUP($A$9:$A$93,dt!$A$2:$M$78,6,FALSE)</f>
        <v>184223</v>
      </c>
      <c r="G14" s="21">
        <f>VLOOKUP($A$9:$A$93,dt!$A$2:$M$78,7,FALSE)</f>
        <v>880</v>
      </c>
      <c r="H14" s="21">
        <f>VLOOKUP($A$9:$A$93,dt!$A$2:$M$78,8,FALSE)</f>
        <v>14193</v>
      </c>
      <c r="I14" s="21">
        <f>VLOOKUP($A$9:$A$93,dt!$A$2:$M$78,9,FALSE)</f>
        <v>8</v>
      </c>
      <c r="J14" s="21">
        <f>VLOOKUP($A$9:$A$93,dt!$A$2:$M$78,10,FALSE)</f>
        <v>412054</v>
      </c>
      <c r="K14" s="21">
        <f>VLOOKUP($A$9:$A$93,dt!$A$2:$M$78,11,FALSE)</f>
        <v>109</v>
      </c>
      <c r="L14" s="21">
        <f>VLOOKUP($A$9:$A$93,dt!$A$2:$M$78,12,FALSE)</f>
        <v>1031088</v>
      </c>
      <c r="M14" s="21">
        <f>VLOOKUP($A$9:$A$93,dt!$A$2:$M$78,13,FALSE)</f>
        <v>2407</v>
      </c>
    </row>
    <row r="15" spans="1:13" ht="20.45" customHeight="1" outlineLevel="1">
      <c r="A15" s="20" t="s">
        <v>28</v>
      </c>
      <c r="B15" s="21">
        <f>VLOOKUP($A$9:$A$93,dt!$A$2:$M$78,2,FALSE)</f>
        <v>4668</v>
      </c>
      <c r="C15" s="21">
        <f>VLOOKUP($A$9:$A$93,dt!$A$2:$M$78,3,FALSE)</f>
        <v>240</v>
      </c>
      <c r="D15" s="21">
        <f>VLOOKUP($A$9:$A$93,dt!$A$2:$M$78,4,FALSE)</f>
        <v>1098</v>
      </c>
      <c r="E15" s="21">
        <f>VLOOKUP($A$9:$A$93,dt!$A$2:$M$78,5,FALSE)</f>
        <v>52</v>
      </c>
      <c r="F15" s="21">
        <f>VLOOKUP($A$9:$A$93,dt!$A$2:$M$78,6,FALSE)</f>
        <v>54706</v>
      </c>
      <c r="G15" s="21">
        <f>VLOOKUP($A$9:$A$93,dt!$A$2:$M$78,7,FALSE)</f>
        <v>333</v>
      </c>
      <c r="H15" s="21">
        <f>VLOOKUP($A$9:$A$93,dt!$A$2:$M$78,8,FALSE)</f>
        <v>501</v>
      </c>
      <c r="I15" s="21">
        <f>VLOOKUP($A$9:$A$93,dt!$A$2:$M$78,9,FALSE)</f>
        <v>5</v>
      </c>
      <c r="J15" s="21">
        <f>VLOOKUP($A$9:$A$93,dt!$A$2:$M$78,10,FALSE)</f>
        <v>52490</v>
      </c>
      <c r="K15" s="21">
        <f>VLOOKUP($A$9:$A$93,dt!$A$2:$M$78,11,FALSE)</f>
        <v>23</v>
      </c>
      <c r="L15" s="21">
        <f>VLOOKUP($A$9:$A$93,dt!$A$2:$M$78,12,FALSE)</f>
        <v>113463</v>
      </c>
      <c r="M15" s="21">
        <f>VLOOKUP($A$9:$A$93,dt!$A$2:$M$78,13,FALSE)</f>
        <v>579</v>
      </c>
    </row>
    <row r="16" spans="1:13" ht="20.45" customHeight="1" outlineLevel="1">
      <c r="A16" s="20" t="s">
        <v>29</v>
      </c>
      <c r="B16" s="21">
        <f>VLOOKUP($A$9:$A$93,dt!$A$2:$M$78,2,FALSE)</f>
        <v>27057</v>
      </c>
      <c r="C16" s="21">
        <f>VLOOKUP($A$9:$A$93,dt!$A$2:$M$78,3,FALSE)</f>
        <v>812</v>
      </c>
      <c r="D16" s="21">
        <f>VLOOKUP($A$9:$A$93,dt!$A$2:$M$78,4,FALSE)</f>
        <v>28239</v>
      </c>
      <c r="E16" s="21">
        <f>VLOOKUP($A$9:$A$93,dt!$A$2:$M$78,5,FALSE)</f>
        <v>287</v>
      </c>
      <c r="F16" s="21">
        <f>VLOOKUP($A$9:$A$93,dt!$A$2:$M$78,6,FALSE)</f>
        <v>409184</v>
      </c>
      <c r="G16" s="21">
        <f>VLOOKUP($A$9:$A$93,dt!$A$2:$M$78,7,FALSE)</f>
        <v>1395</v>
      </c>
      <c r="H16" s="21">
        <f>VLOOKUP($A$9:$A$93,dt!$A$2:$M$78,8,FALSE)</f>
        <v>38609</v>
      </c>
      <c r="I16" s="21">
        <f>VLOOKUP($A$9:$A$93,dt!$A$2:$M$78,9,FALSE)</f>
        <v>18</v>
      </c>
      <c r="J16" s="21">
        <f>VLOOKUP($A$9:$A$93,dt!$A$2:$M$78,10,FALSE)</f>
        <v>640417</v>
      </c>
      <c r="K16" s="21">
        <f>VLOOKUP($A$9:$A$93,dt!$A$2:$M$78,11,FALSE)</f>
        <v>130</v>
      </c>
      <c r="L16" s="21">
        <f>VLOOKUP($A$9:$A$93,dt!$A$2:$M$78,12,FALSE)</f>
        <v>1143506</v>
      </c>
      <c r="M16" s="21">
        <f>VLOOKUP($A$9:$A$93,dt!$A$2:$M$78,13,FALSE)</f>
        <v>2258</v>
      </c>
    </row>
    <row r="17" spans="1:13" ht="20.45" customHeight="1" outlineLevel="1">
      <c r="A17" s="20" t="s">
        <v>30</v>
      </c>
      <c r="B17" s="21">
        <f>VLOOKUP($A$9:$A$93,dt!$A$2:$M$78,2,FALSE)</f>
        <v>11311</v>
      </c>
      <c r="C17" s="21">
        <f>VLOOKUP($A$9:$A$93,dt!$A$2:$M$78,3,FALSE)</f>
        <v>557</v>
      </c>
      <c r="D17" s="21">
        <f>VLOOKUP($A$9:$A$93,dt!$A$2:$M$78,4,FALSE)</f>
        <v>643374</v>
      </c>
      <c r="E17" s="21">
        <f>VLOOKUP($A$9:$A$93,dt!$A$2:$M$78,5,FALSE)</f>
        <v>147</v>
      </c>
      <c r="F17" s="21">
        <f>VLOOKUP($A$9:$A$93,dt!$A$2:$M$78,6,FALSE)</f>
        <v>148772</v>
      </c>
      <c r="G17" s="21">
        <f>VLOOKUP($A$9:$A$93,dt!$A$2:$M$78,7,FALSE)</f>
        <v>538</v>
      </c>
      <c r="H17" s="21">
        <f>VLOOKUP($A$9:$A$93,dt!$A$2:$M$78,8,FALSE)</f>
        <v>7300</v>
      </c>
      <c r="I17" s="21">
        <f>VLOOKUP($A$9:$A$93,dt!$A$2:$M$78,9,FALSE)</f>
        <v>2</v>
      </c>
      <c r="J17" s="21">
        <f>VLOOKUP($A$9:$A$93,dt!$A$2:$M$78,10,FALSE)</f>
        <v>73279</v>
      </c>
      <c r="K17" s="21">
        <f>VLOOKUP($A$9:$A$93,dt!$A$2:$M$78,11,FALSE)</f>
        <v>15</v>
      </c>
      <c r="L17" s="21">
        <f>VLOOKUP($A$9:$A$93,dt!$A$2:$M$78,12,FALSE)</f>
        <v>884036</v>
      </c>
      <c r="M17" s="21">
        <f>VLOOKUP($A$9:$A$93,dt!$A$2:$M$78,13,FALSE)</f>
        <v>1119</v>
      </c>
    </row>
    <row r="18" spans="1:13" ht="20.45" customHeight="1">
      <c r="A18" s="18" t="s">
        <v>100</v>
      </c>
      <c r="B18" s="15">
        <f t="shared" ref="B18:M18" si="2">SUM(B19:B27)</f>
        <v>216916</v>
      </c>
      <c r="C18" s="15">
        <f t="shared" si="2"/>
        <v>7381</v>
      </c>
      <c r="D18" s="15">
        <f t="shared" si="2"/>
        <v>2262856</v>
      </c>
      <c r="E18" s="15">
        <f t="shared" si="2"/>
        <v>1839</v>
      </c>
      <c r="F18" s="15">
        <f t="shared" si="2"/>
        <v>536032</v>
      </c>
      <c r="G18" s="15">
        <f t="shared" si="2"/>
        <v>3994</v>
      </c>
      <c r="H18" s="15">
        <f t="shared" si="2"/>
        <v>45172</v>
      </c>
      <c r="I18" s="15">
        <f t="shared" si="2"/>
        <v>46</v>
      </c>
      <c r="J18" s="15">
        <f t="shared" si="2"/>
        <v>66666</v>
      </c>
      <c r="K18" s="15">
        <f t="shared" si="2"/>
        <v>22</v>
      </c>
      <c r="L18" s="15">
        <f t="shared" si="2"/>
        <v>3127642</v>
      </c>
      <c r="M18" s="15">
        <f t="shared" si="2"/>
        <v>11712</v>
      </c>
    </row>
    <row r="19" spans="1:13" ht="20.45" customHeight="1" outlineLevel="1">
      <c r="A19" s="20" t="s">
        <v>31</v>
      </c>
      <c r="B19" s="21">
        <f>VLOOKUP($A$9:$A$93,dt!$A$2:$M$78,2,FALSE)</f>
        <v>1555</v>
      </c>
      <c r="C19" s="21">
        <f>VLOOKUP($A$9:$A$93,dt!$A$2:$M$78,3,FALSE)</f>
        <v>133</v>
      </c>
      <c r="D19" s="21">
        <f>VLOOKUP($A$9:$A$93,dt!$A$2:$M$78,4,FALSE)</f>
        <v>1332</v>
      </c>
      <c r="E19" s="21">
        <f>VLOOKUP($A$9:$A$93,dt!$A$2:$M$78,5,FALSE)</f>
        <v>99</v>
      </c>
      <c r="F19" s="21">
        <f>VLOOKUP($A$9:$A$93,dt!$A$2:$M$78,6,FALSE)</f>
        <v>6198</v>
      </c>
      <c r="G19" s="21">
        <f>VLOOKUP($A$9:$A$93,dt!$A$2:$M$78,7,FALSE)</f>
        <v>202</v>
      </c>
      <c r="H19" s="21">
        <f>VLOOKUP($A$9:$A$93,dt!$A$2:$M$78,8,FALSE)</f>
        <v>30</v>
      </c>
      <c r="I19" s="21">
        <f>VLOOKUP($A$9:$A$93,dt!$A$2:$M$78,9,FALSE)</f>
        <v>1</v>
      </c>
      <c r="J19" s="21">
        <f>VLOOKUP($A$9:$A$93,dt!$A$2:$M$78,10,FALSE)</f>
        <v>0</v>
      </c>
      <c r="K19" s="21">
        <f>VLOOKUP($A$9:$A$93,dt!$A$2:$M$78,11,FALSE)</f>
        <v>0</v>
      </c>
      <c r="L19" s="21">
        <f>VLOOKUP($A$9:$A$93,dt!$A$2:$M$78,12,FALSE)</f>
        <v>9115</v>
      </c>
      <c r="M19" s="21">
        <f>VLOOKUP($A$9:$A$93,dt!$A$2:$M$78,13,FALSE)</f>
        <v>325</v>
      </c>
    </row>
    <row r="20" spans="1:13" ht="20.45" customHeight="1" outlineLevel="1">
      <c r="A20" s="20" t="s">
        <v>32</v>
      </c>
      <c r="B20" s="21">
        <f>VLOOKUP($A$9:$A$93,dt!$A$2:$M$78,2,FALSE)</f>
        <v>18920</v>
      </c>
      <c r="C20" s="21">
        <f>VLOOKUP($A$9:$A$93,dt!$A$2:$M$78,3,FALSE)</f>
        <v>398</v>
      </c>
      <c r="D20" s="21">
        <f>VLOOKUP($A$9:$A$93,dt!$A$2:$M$78,4,FALSE)</f>
        <v>135857</v>
      </c>
      <c r="E20" s="21">
        <f>VLOOKUP($A$9:$A$93,dt!$A$2:$M$78,5,FALSE)</f>
        <v>76</v>
      </c>
      <c r="F20" s="21">
        <f>VLOOKUP($A$9:$A$93,dt!$A$2:$M$78,6,FALSE)</f>
        <v>167953</v>
      </c>
      <c r="G20" s="21">
        <f>VLOOKUP($A$9:$A$93,dt!$A$2:$M$78,7,FALSE)</f>
        <v>176</v>
      </c>
      <c r="H20" s="21">
        <f>VLOOKUP($A$9:$A$93,dt!$A$2:$M$78,8,FALSE)</f>
        <v>0</v>
      </c>
      <c r="I20" s="21">
        <f>VLOOKUP($A$9:$A$93,dt!$A$2:$M$78,9,FALSE)</f>
        <v>0</v>
      </c>
      <c r="J20" s="21">
        <f>VLOOKUP($A$9:$A$93,dt!$A$2:$M$78,10,FALSE)</f>
        <v>45</v>
      </c>
      <c r="K20" s="21">
        <f>VLOOKUP($A$9:$A$93,dt!$A$2:$M$78,11,FALSE)</f>
        <v>1</v>
      </c>
      <c r="L20" s="21">
        <f>VLOOKUP($A$9:$A$93,dt!$A$2:$M$78,12,FALSE)</f>
        <v>322775</v>
      </c>
      <c r="M20" s="21">
        <f>VLOOKUP($A$9:$A$93,dt!$A$2:$M$78,13,FALSE)</f>
        <v>600</v>
      </c>
    </row>
    <row r="21" spans="1:13" ht="20.45" customHeight="1" outlineLevel="1">
      <c r="A21" s="20" t="s">
        <v>33</v>
      </c>
      <c r="B21" s="21">
        <f>VLOOKUP($A$9:$A$93,dt!$A$2:$M$78,2,FALSE)</f>
        <v>6587</v>
      </c>
      <c r="C21" s="21">
        <f>VLOOKUP($A$9:$A$93,dt!$A$2:$M$78,3,FALSE)</f>
        <v>173</v>
      </c>
      <c r="D21" s="21">
        <f>VLOOKUP($A$9:$A$93,dt!$A$2:$M$78,4,FALSE)</f>
        <v>383764</v>
      </c>
      <c r="E21" s="21">
        <f>VLOOKUP($A$9:$A$93,dt!$A$2:$M$78,5,FALSE)</f>
        <v>62</v>
      </c>
      <c r="F21" s="21">
        <f>VLOOKUP($A$9:$A$93,dt!$A$2:$M$78,6,FALSE)</f>
        <v>13847</v>
      </c>
      <c r="G21" s="21">
        <f>VLOOKUP($A$9:$A$93,dt!$A$2:$M$78,7,FALSE)</f>
        <v>116</v>
      </c>
      <c r="H21" s="21">
        <f>VLOOKUP($A$9:$A$93,dt!$A$2:$M$78,8,FALSE)</f>
        <v>2200</v>
      </c>
      <c r="I21" s="21">
        <f>VLOOKUP($A$9:$A$93,dt!$A$2:$M$78,9,FALSE)</f>
        <v>1</v>
      </c>
      <c r="J21" s="21">
        <f>VLOOKUP($A$9:$A$93,dt!$A$2:$M$78,10,FALSE)</f>
        <v>0</v>
      </c>
      <c r="K21" s="21">
        <f>VLOOKUP($A$9:$A$93,dt!$A$2:$M$78,11,FALSE)</f>
        <v>0</v>
      </c>
      <c r="L21" s="21">
        <f>VLOOKUP($A$9:$A$93,dt!$A$2:$M$78,12,FALSE)</f>
        <v>406398</v>
      </c>
      <c r="M21" s="21">
        <f>VLOOKUP($A$9:$A$93,dt!$A$2:$M$78,13,FALSE)</f>
        <v>329</v>
      </c>
    </row>
    <row r="22" spans="1:13" ht="20.45" customHeight="1" outlineLevel="1">
      <c r="A22" s="20" t="s">
        <v>34</v>
      </c>
      <c r="B22" s="21">
        <f>VLOOKUP($A$9:$A$93,dt!$A$2:$M$78,2,FALSE)</f>
        <v>7800</v>
      </c>
      <c r="C22" s="21">
        <f>VLOOKUP($A$9:$A$93,dt!$A$2:$M$78,3,FALSE)</f>
        <v>204</v>
      </c>
      <c r="D22" s="21">
        <f>VLOOKUP($A$9:$A$93,dt!$A$2:$M$78,4,FALSE)</f>
        <v>22292</v>
      </c>
      <c r="E22" s="21">
        <f>VLOOKUP($A$9:$A$93,dt!$A$2:$M$78,5,FALSE)</f>
        <v>144</v>
      </c>
      <c r="F22" s="21">
        <f>VLOOKUP($A$9:$A$93,dt!$A$2:$M$78,6,FALSE)</f>
        <v>10723</v>
      </c>
      <c r="G22" s="21">
        <f>VLOOKUP($A$9:$A$93,dt!$A$2:$M$78,7,FALSE)</f>
        <v>119</v>
      </c>
      <c r="H22" s="21">
        <f>VLOOKUP($A$9:$A$93,dt!$A$2:$M$78,8,FALSE)</f>
        <v>0</v>
      </c>
      <c r="I22" s="21">
        <f>VLOOKUP($A$9:$A$93,dt!$A$2:$M$78,9,FALSE)</f>
        <v>0</v>
      </c>
      <c r="J22" s="21">
        <f>VLOOKUP($A$9:$A$93,dt!$A$2:$M$78,10,FALSE)</f>
        <v>0</v>
      </c>
      <c r="K22" s="21">
        <f>VLOOKUP($A$9:$A$93,dt!$A$2:$M$78,11,FALSE)</f>
        <v>0</v>
      </c>
      <c r="L22" s="21">
        <f>VLOOKUP($A$9:$A$93,dt!$A$2:$M$78,12,FALSE)</f>
        <v>40815</v>
      </c>
      <c r="M22" s="21">
        <f>VLOOKUP($A$9:$A$93,dt!$A$2:$M$78,13,FALSE)</f>
        <v>429</v>
      </c>
    </row>
    <row r="23" spans="1:13" ht="20.45" customHeight="1" outlineLevel="1">
      <c r="A23" s="20" t="s">
        <v>35</v>
      </c>
      <c r="B23" s="21">
        <f>VLOOKUP($A$9:$A$93,dt!$A$2:$M$78,2,FALSE)</f>
        <v>833</v>
      </c>
      <c r="C23" s="21">
        <f>VLOOKUP($A$9:$A$93,dt!$A$2:$M$78,3,FALSE)</f>
        <v>47</v>
      </c>
      <c r="D23" s="21">
        <f>VLOOKUP($A$9:$A$93,dt!$A$2:$M$78,4,FALSE)</f>
        <v>599</v>
      </c>
      <c r="E23" s="21">
        <f>VLOOKUP($A$9:$A$93,dt!$A$2:$M$78,5,FALSE)</f>
        <v>30</v>
      </c>
      <c r="F23" s="21">
        <f>VLOOKUP($A$9:$A$93,dt!$A$2:$M$78,6,FALSE)</f>
        <v>5179</v>
      </c>
      <c r="G23" s="21">
        <f>VLOOKUP($A$9:$A$93,dt!$A$2:$M$78,7,FALSE)</f>
        <v>42</v>
      </c>
      <c r="H23" s="21">
        <f>VLOOKUP($A$9:$A$93,dt!$A$2:$M$78,8,FALSE)</f>
        <v>0</v>
      </c>
      <c r="I23" s="21">
        <f>VLOOKUP($A$9:$A$93,dt!$A$2:$M$78,9,FALSE)</f>
        <v>0</v>
      </c>
      <c r="J23" s="21">
        <f>VLOOKUP($A$9:$A$93,dt!$A$2:$M$78,10,FALSE)</f>
        <v>0</v>
      </c>
      <c r="K23" s="21">
        <f>VLOOKUP($A$9:$A$93,dt!$A$2:$M$78,11,FALSE)</f>
        <v>0</v>
      </c>
      <c r="L23" s="21">
        <f>VLOOKUP($A$9:$A$93,dt!$A$2:$M$78,12,FALSE)</f>
        <v>6611</v>
      </c>
      <c r="M23" s="21">
        <f>VLOOKUP($A$9:$A$93,dt!$A$2:$M$78,13,FALSE)</f>
        <v>113</v>
      </c>
    </row>
    <row r="24" spans="1:13" ht="20.45" customHeight="1" outlineLevel="1">
      <c r="A24" s="20" t="s">
        <v>36</v>
      </c>
      <c r="B24" s="21">
        <f>VLOOKUP($A$9:$A$93,dt!$A$2:$M$78,2,FALSE)</f>
        <v>25468</v>
      </c>
      <c r="C24" s="21">
        <f>VLOOKUP($A$9:$A$93,dt!$A$2:$M$78,3,FALSE)</f>
        <v>1098</v>
      </c>
      <c r="D24" s="21">
        <f>VLOOKUP($A$9:$A$93,dt!$A$2:$M$78,4,FALSE)</f>
        <v>718334</v>
      </c>
      <c r="E24" s="21">
        <f>VLOOKUP($A$9:$A$93,dt!$A$2:$M$78,5,FALSE)</f>
        <v>576</v>
      </c>
      <c r="F24" s="21">
        <f>VLOOKUP($A$9:$A$93,dt!$A$2:$M$78,6,FALSE)</f>
        <v>190912</v>
      </c>
      <c r="G24" s="21">
        <f>VLOOKUP($A$9:$A$93,dt!$A$2:$M$78,7,FALSE)</f>
        <v>1614</v>
      </c>
      <c r="H24" s="21">
        <f>VLOOKUP($A$9:$A$93,dt!$A$2:$M$78,8,FALSE)</f>
        <v>42579</v>
      </c>
      <c r="I24" s="21">
        <f>VLOOKUP($A$9:$A$93,dt!$A$2:$M$78,9,FALSE)</f>
        <v>17</v>
      </c>
      <c r="J24" s="21">
        <f>VLOOKUP($A$9:$A$93,dt!$A$2:$M$78,10,FALSE)</f>
        <v>66352</v>
      </c>
      <c r="K24" s="21">
        <f>VLOOKUP($A$9:$A$93,dt!$A$2:$M$78,11,FALSE)</f>
        <v>11</v>
      </c>
      <c r="L24" s="21">
        <f>VLOOKUP($A$9:$A$93,dt!$A$2:$M$78,12,FALSE)</f>
        <v>1043645</v>
      </c>
      <c r="M24" s="21">
        <f>VLOOKUP($A$9:$A$93,dt!$A$2:$M$78,13,FALSE)</f>
        <v>2758</v>
      </c>
    </row>
    <row r="25" spans="1:13" ht="20.45" customHeight="1" outlineLevel="1">
      <c r="A25" s="20" t="s">
        <v>37</v>
      </c>
      <c r="B25" s="21">
        <f>VLOOKUP($A$9:$A$93,dt!$A$2:$M$78,2,FALSE)</f>
        <v>37585</v>
      </c>
      <c r="C25" s="21">
        <f>VLOOKUP($A$9:$A$93,dt!$A$2:$M$78,3,FALSE)</f>
        <v>655</v>
      </c>
      <c r="D25" s="21">
        <f>VLOOKUP($A$9:$A$93,dt!$A$2:$M$78,4,FALSE)</f>
        <v>316519</v>
      </c>
      <c r="E25" s="21">
        <f>VLOOKUP($A$9:$A$93,dt!$A$2:$M$78,5,FALSE)</f>
        <v>139</v>
      </c>
      <c r="F25" s="21">
        <f>VLOOKUP($A$9:$A$93,dt!$A$2:$M$78,6,FALSE)</f>
        <v>55842</v>
      </c>
      <c r="G25" s="21">
        <f>VLOOKUP($A$9:$A$93,dt!$A$2:$M$78,7,FALSE)</f>
        <v>425</v>
      </c>
      <c r="H25" s="21">
        <f>VLOOKUP($A$9:$A$93,dt!$A$2:$M$78,8,FALSE)</f>
        <v>0</v>
      </c>
      <c r="I25" s="21">
        <f>VLOOKUP($A$9:$A$93,dt!$A$2:$M$78,9,FALSE)</f>
        <v>0</v>
      </c>
      <c r="J25" s="21">
        <f>VLOOKUP($A$9:$A$93,dt!$A$2:$M$78,10,FALSE)</f>
        <v>0</v>
      </c>
      <c r="K25" s="21">
        <f>VLOOKUP($A$9:$A$93,dt!$A$2:$M$78,11,FALSE)</f>
        <v>0</v>
      </c>
      <c r="L25" s="21">
        <f>VLOOKUP($A$9:$A$93,dt!$A$2:$M$78,12,FALSE)</f>
        <v>409946</v>
      </c>
      <c r="M25" s="21">
        <f>VLOOKUP($A$9:$A$93,dt!$A$2:$M$78,13,FALSE)</f>
        <v>1143</v>
      </c>
    </row>
    <row r="26" spans="1:13" ht="20.45" customHeight="1" outlineLevel="1">
      <c r="A26" s="20" t="s">
        <v>38</v>
      </c>
      <c r="B26" s="21">
        <f>VLOOKUP($A$9:$A$93,dt!$A$2:$M$78,2,FALSE)</f>
        <v>19134</v>
      </c>
      <c r="C26" s="21">
        <f>VLOOKUP($A$9:$A$93,dt!$A$2:$M$78,3,FALSE)</f>
        <v>683</v>
      </c>
      <c r="D26" s="21">
        <f>VLOOKUP($A$9:$A$93,dt!$A$2:$M$78,4,FALSE)</f>
        <v>542751</v>
      </c>
      <c r="E26" s="21">
        <f>VLOOKUP($A$9:$A$93,dt!$A$2:$M$78,5,FALSE)</f>
        <v>290</v>
      </c>
      <c r="F26" s="21">
        <f>VLOOKUP($A$9:$A$93,dt!$A$2:$M$78,6,FALSE)</f>
        <v>62665</v>
      </c>
      <c r="G26" s="21">
        <f>VLOOKUP($A$9:$A$93,dt!$A$2:$M$78,7,FALSE)</f>
        <v>341</v>
      </c>
      <c r="H26" s="21">
        <f>VLOOKUP($A$9:$A$93,dt!$A$2:$M$78,8,FALSE)</f>
        <v>0</v>
      </c>
      <c r="I26" s="21">
        <f>VLOOKUP($A$9:$A$93,dt!$A$2:$M$78,9,FALSE)</f>
        <v>0</v>
      </c>
      <c r="J26" s="21">
        <f>VLOOKUP($A$9:$A$93,dt!$A$2:$M$78,10,FALSE)</f>
        <v>130</v>
      </c>
      <c r="K26" s="21">
        <f>VLOOKUP($A$9:$A$93,dt!$A$2:$M$78,11,FALSE)</f>
        <v>1</v>
      </c>
      <c r="L26" s="21">
        <f>VLOOKUP($A$9:$A$93,dt!$A$2:$M$78,12,FALSE)</f>
        <v>624680</v>
      </c>
      <c r="M26" s="21">
        <f>VLOOKUP($A$9:$A$93,dt!$A$2:$M$78,13,FALSE)</f>
        <v>1260</v>
      </c>
    </row>
    <row r="27" spans="1:13" ht="20.45" customHeight="1" outlineLevel="1">
      <c r="A27" s="20" t="s">
        <v>39</v>
      </c>
      <c r="B27" s="21">
        <f>VLOOKUP($A$9:$A$93,dt!$A$2:$M$78,2,FALSE)</f>
        <v>99034</v>
      </c>
      <c r="C27" s="21">
        <f>VLOOKUP($A$9:$A$93,dt!$A$2:$M$78,3,FALSE)</f>
        <v>3990</v>
      </c>
      <c r="D27" s="21">
        <f>VLOOKUP($A$9:$A$93,dt!$A$2:$M$78,4,FALSE)</f>
        <v>141408</v>
      </c>
      <c r="E27" s="21">
        <f>VLOOKUP($A$9:$A$93,dt!$A$2:$M$78,5,FALSE)</f>
        <v>423</v>
      </c>
      <c r="F27" s="21">
        <f>VLOOKUP($A$9:$A$93,dt!$A$2:$M$78,6,FALSE)</f>
        <v>22713</v>
      </c>
      <c r="G27" s="21">
        <f>VLOOKUP($A$9:$A$93,dt!$A$2:$M$78,7,FALSE)</f>
        <v>959</v>
      </c>
      <c r="H27" s="21">
        <f>VLOOKUP($A$9:$A$93,dt!$A$2:$M$78,8,FALSE)</f>
        <v>363</v>
      </c>
      <c r="I27" s="21">
        <f>VLOOKUP($A$9:$A$93,dt!$A$2:$M$78,9,FALSE)</f>
        <v>27</v>
      </c>
      <c r="J27" s="21">
        <f>VLOOKUP($A$9:$A$93,dt!$A$2:$M$78,10,FALSE)</f>
        <v>139</v>
      </c>
      <c r="K27" s="21">
        <f>VLOOKUP($A$9:$A$93,dt!$A$2:$M$78,11,FALSE)</f>
        <v>9</v>
      </c>
      <c r="L27" s="21">
        <f>VLOOKUP($A$9:$A$93,dt!$A$2:$M$78,12,FALSE)</f>
        <v>263657</v>
      </c>
      <c r="M27" s="21">
        <f>VLOOKUP($A$9:$A$93,dt!$A$2:$M$78,13,FALSE)</f>
        <v>4755</v>
      </c>
    </row>
    <row r="28" spans="1:13" ht="20.45" customHeight="1">
      <c r="A28" s="18" t="s">
        <v>6</v>
      </c>
      <c r="B28" s="15">
        <f t="shared" ref="B28:M28" si="3">SUM(B29:B36)</f>
        <v>1695218</v>
      </c>
      <c r="C28" s="15">
        <f t="shared" si="3"/>
        <v>92382</v>
      </c>
      <c r="D28" s="15">
        <f t="shared" si="3"/>
        <v>634976</v>
      </c>
      <c r="E28" s="15">
        <f t="shared" si="3"/>
        <v>7967</v>
      </c>
      <c r="F28" s="15">
        <f t="shared" si="3"/>
        <v>1138959</v>
      </c>
      <c r="G28" s="15">
        <f t="shared" si="3"/>
        <v>25359</v>
      </c>
      <c r="H28" s="15">
        <f t="shared" si="3"/>
        <v>85049</v>
      </c>
      <c r="I28" s="15">
        <f t="shared" si="3"/>
        <v>538</v>
      </c>
      <c r="J28" s="15">
        <f t="shared" si="3"/>
        <v>380434</v>
      </c>
      <c r="K28" s="15">
        <f t="shared" si="3"/>
        <v>638</v>
      </c>
      <c r="L28" s="15">
        <f t="shared" si="3"/>
        <v>3934636</v>
      </c>
      <c r="M28" s="15">
        <f t="shared" si="3"/>
        <v>116290</v>
      </c>
    </row>
    <row r="29" spans="1:13" ht="20.45" customHeight="1" outlineLevel="1">
      <c r="A29" s="20" t="s">
        <v>40</v>
      </c>
      <c r="B29" s="21">
        <f>VLOOKUP($A$9:$A$93,dt!$A$2:$M$78,2,FALSE)</f>
        <v>165732</v>
      </c>
      <c r="C29" s="21">
        <f>VLOOKUP($A$9:$A$93,dt!$A$2:$M$78,3,FALSE)</f>
        <v>9145</v>
      </c>
      <c r="D29" s="21">
        <f>VLOOKUP($A$9:$A$93,dt!$A$2:$M$78,4,FALSE)</f>
        <v>267005</v>
      </c>
      <c r="E29" s="21">
        <f>VLOOKUP($A$9:$A$93,dt!$A$2:$M$78,5,FALSE)</f>
        <v>2513</v>
      </c>
      <c r="F29" s="21">
        <f>VLOOKUP($A$9:$A$93,dt!$A$2:$M$78,6,FALSE)</f>
        <v>336546</v>
      </c>
      <c r="G29" s="21">
        <f>VLOOKUP($A$9:$A$93,dt!$A$2:$M$78,7,FALSE)</f>
        <v>6085</v>
      </c>
      <c r="H29" s="21">
        <f>VLOOKUP($A$9:$A$93,dt!$A$2:$M$78,8,FALSE)</f>
        <v>65729</v>
      </c>
      <c r="I29" s="21">
        <f>VLOOKUP($A$9:$A$93,dt!$A$2:$M$78,9,FALSE)</f>
        <v>207</v>
      </c>
      <c r="J29" s="21">
        <f>VLOOKUP($A$9:$A$93,dt!$A$2:$M$78,10,FALSE)</f>
        <v>301159</v>
      </c>
      <c r="K29" s="21">
        <f>VLOOKUP($A$9:$A$93,dt!$A$2:$M$78,11,FALSE)</f>
        <v>308</v>
      </c>
      <c r="L29" s="21">
        <f>VLOOKUP($A$9:$A$93,dt!$A$2:$M$78,12,FALSE)</f>
        <v>1136171</v>
      </c>
      <c r="M29" s="21">
        <f>VLOOKUP($A$9:$A$93,dt!$A$2:$M$78,13,FALSE)</f>
        <v>16190</v>
      </c>
    </row>
    <row r="30" spans="1:13" ht="20.45" customHeight="1" outlineLevel="1">
      <c r="A30" s="20" t="s">
        <v>41</v>
      </c>
      <c r="B30" s="21">
        <f>VLOOKUP($A$9:$A$93,dt!$A$2:$M$78,2,FALSE)</f>
        <v>194062</v>
      </c>
      <c r="C30" s="21">
        <f>VLOOKUP($A$9:$A$93,dt!$A$2:$M$78,3,FALSE)</f>
        <v>11649</v>
      </c>
      <c r="D30" s="21">
        <f>VLOOKUP($A$9:$A$93,dt!$A$2:$M$78,4,FALSE)</f>
        <v>47281</v>
      </c>
      <c r="E30" s="21">
        <f>VLOOKUP($A$9:$A$93,dt!$A$2:$M$78,5,FALSE)</f>
        <v>785</v>
      </c>
      <c r="F30" s="21">
        <f>VLOOKUP($A$9:$A$93,dt!$A$2:$M$78,6,FALSE)</f>
        <v>163969</v>
      </c>
      <c r="G30" s="21">
        <f>VLOOKUP($A$9:$A$93,dt!$A$2:$M$78,7,FALSE)</f>
        <v>6913</v>
      </c>
      <c r="H30" s="21">
        <f>VLOOKUP($A$9:$A$93,dt!$A$2:$M$78,8,FALSE)</f>
        <v>2118</v>
      </c>
      <c r="I30" s="21">
        <f>VLOOKUP($A$9:$A$93,dt!$A$2:$M$78,9,FALSE)</f>
        <v>98</v>
      </c>
      <c r="J30" s="21">
        <f>VLOOKUP($A$9:$A$93,dt!$A$2:$M$78,10,FALSE)</f>
        <v>56883</v>
      </c>
      <c r="K30" s="21">
        <f>VLOOKUP($A$9:$A$93,dt!$A$2:$M$78,11,FALSE)</f>
        <v>72</v>
      </c>
      <c r="L30" s="21">
        <f>VLOOKUP($A$9:$A$93,dt!$A$2:$M$78,12,FALSE)</f>
        <v>464313</v>
      </c>
      <c r="M30" s="21">
        <f>VLOOKUP($A$9:$A$93,dt!$A$2:$M$78,13,FALSE)</f>
        <v>16994</v>
      </c>
    </row>
    <row r="31" spans="1:13" ht="20.45" customHeight="1" outlineLevel="1">
      <c r="A31" s="20" t="s">
        <v>43</v>
      </c>
      <c r="B31" s="21">
        <f>VLOOKUP($A$9:$A$93,dt!$A$2:$M$78,2,FALSE)</f>
        <v>280629</v>
      </c>
      <c r="C31" s="21">
        <f>VLOOKUP($A$9:$A$93,dt!$A$2:$M$78,3,FALSE)</f>
        <v>15618</v>
      </c>
      <c r="D31" s="21">
        <f>VLOOKUP($A$9:$A$93,dt!$A$2:$M$78,4,FALSE)</f>
        <v>39105</v>
      </c>
      <c r="E31" s="21">
        <f>VLOOKUP($A$9:$A$93,dt!$A$2:$M$78,5,FALSE)</f>
        <v>843</v>
      </c>
      <c r="F31" s="21">
        <f>VLOOKUP($A$9:$A$93,dt!$A$2:$M$78,6,FALSE)</f>
        <v>193243</v>
      </c>
      <c r="G31" s="21">
        <f>VLOOKUP($A$9:$A$93,dt!$A$2:$M$78,7,FALSE)</f>
        <v>6348</v>
      </c>
      <c r="H31" s="21">
        <f>VLOOKUP($A$9:$A$93,dt!$A$2:$M$78,8,FALSE)</f>
        <v>13535</v>
      </c>
      <c r="I31" s="21">
        <f>VLOOKUP($A$9:$A$93,dt!$A$2:$M$78,9,FALSE)</f>
        <v>109</v>
      </c>
      <c r="J31" s="21">
        <f>VLOOKUP($A$9:$A$93,dt!$A$2:$M$78,10,FALSE)</f>
        <v>4052</v>
      </c>
      <c r="K31" s="21">
        <f>VLOOKUP($A$9:$A$93,dt!$A$2:$M$78,11,FALSE)</f>
        <v>107</v>
      </c>
      <c r="L31" s="21">
        <f>VLOOKUP($A$9:$A$93,dt!$A$2:$M$78,12,FALSE)</f>
        <v>530564</v>
      </c>
      <c r="M31" s="21">
        <f>VLOOKUP($A$9:$A$93,dt!$A$2:$M$78,13,FALSE)</f>
        <v>20656</v>
      </c>
    </row>
    <row r="32" spans="1:13" ht="20.45" customHeight="1" outlineLevel="1">
      <c r="A32" s="20" t="s">
        <v>42</v>
      </c>
      <c r="B32" s="21">
        <f>VLOOKUP($A$9:$A$93,dt!$A$2:$M$78,2,FALSE)</f>
        <v>291644</v>
      </c>
      <c r="C32" s="21">
        <f>VLOOKUP($A$9:$A$93,dt!$A$2:$M$78,3,FALSE)</f>
        <v>18782</v>
      </c>
      <c r="D32" s="21">
        <f>VLOOKUP($A$9:$A$93,dt!$A$2:$M$78,4,FALSE)</f>
        <v>30242</v>
      </c>
      <c r="E32" s="21">
        <f>VLOOKUP($A$9:$A$93,dt!$A$2:$M$78,5,FALSE)</f>
        <v>1947</v>
      </c>
      <c r="F32" s="21">
        <f>VLOOKUP($A$9:$A$93,dt!$A$2:$M$78,6,FALSE)</f>
        <v>57090</v>
      </c>
      <c r="G32" s="21">
        <f>VLOOKUP($A$9:$A$93,dt!$A$2:$M$78,7,FALSE)</f>
        <v>2010</v>
      </c>
      <c r="H32" s="21">
        <f>VLOOKUP($A$9:$A$93,dt!$A$2:$M$78,8,FALSE)</f>
        <v>667</v>
      </c>
      <c r="I32" s="21">
        <f>VLOOKUP($A$9:$A$93,dt!$A$2:$M$78,9,FALSE)</f>
        <v>31</v>
      </c>
      <c r="J32" s="21">
        <f>VLOOKUP($A$9:$A$93,dt!$A$2:$M$78,10,FALSE)</f>
        <v>812</v>
      </c>
      <c r="K32" s="21">
        <f>VLOOKUP($A$9:$A$93,dt!$A$2:$M$78,11,FALSE)</f>
        <v>29</v>
      </c>
      <c r="L32" s="21">
        <f>VLOOKUP($A$9:$A$93,dt!$A$2:$M$78,12,FALSE)</f>
        <v>380455</v>
      </c>
      <c r="M32" s="21">
        <f>VLOOKUP($A$9:$A$93,dt!$A$2:$M$78,13,FALSE)</f>
        <v>21171</v>
      </c>
    </row>
    <row r="33" spans="1:13" ht="20.45" customHeight="1" outlineLevel="1">
      <c r="A33" s="20" t="s">
        <v>44</v>
      </c>
      <c r="B33" s="21">
        <f>VLOOKUP($A$9:$A$93,dt!$A$2:$M$78,2,FALSE)</f>
        <v>406347</v>
      </c>
      <c r="C33" s="21">
        <f>VLOOKUP($A$9:$A$93,dt!$A$2:$M$78,3,FALSE)</f>
        <v>19289</v>
      </c>
      <c r="D33" s="21">
        <f>VLOOKUP($A$9:$A$93,dt!$A$2:$M$78,4,FALSE)</f>
        <v>31993</v>
      </c>
      <c r="E33" s="21">
        <f>VLOOKUP($A$9:$A$93,dt!$A$2:$M$78,5,FALSE)</f>
        <v>964</v>
      </c>
      <c r="F33" s="21">
        <f>VLOOKUP($A$9:$A$93,dt!$A$2:$M$78,6,FALSE)</f>
        <v>65406</v>
      </c>
      <c r="G33" s="21">
        <f>VLOOKUP($A$9:$A$93,dt!$A$2:$M$78,7,FALSE)</f>
        <v>1276</v>
      </c>
      <c r="H33" s="21">
        <f>VLOOKUP($A$9:$A$93,dt!$A$2:$M$78,8,FALSE)</f>
        <v>678</v>
      </c>
      <c r="I33" s="21">
        <f>VLOOKUP($A$9:$A$93,dt!$A$2:$M$78,9,FALSE)</f>
        <v>64</v>
      </c>
      <c r="J33" s="21">
        <f>VLOOKUP($A$9:$A$93,dt!$A$2:$M$78,10,FALSE)</f>
        <v>458</v>
      </c>
      <c r="K33" s="21">
        <f>VLOOKUP($A$9:$A$93,dt!$A$2:$M$78,11,FALSE)</f>
        <v>98</v>
      </c>
      <c r="L33" s="21">
        <f>VLOOKUP($A$9:$A$93,dt!$A$2:$M$78,12,FALSE)</f>
        <v>504882</v>
      </c>
      <c r="M33" s="21">
        <f>VLOOKUP($A$9:$A$93,dt!$A$2:$M$78,13,FALSE)</f>
        <v>20665</v>
      </c>
    </row>
    <row r="34" spans="1:13" ht="20.45" customHeight="1" outlineLevel="1">
      <c r="A34" s="20" t="s">
        <v>45</v>
      </c>
      <c r="B34" s="21">
        <f>VLOOKUP($A$9:$A$93,dt!$A$2:$M$78,2,FALSE)</f>
        <v>129332</v>
      </c>
      <c r="C34" s="21">
        <f>VLOOKUP($A$9:$A$93,dt!$A$2:$M$78,3,FALSE)</f>
        <v>6157</v>
      </c>
      <c r="D34" s="21">
        <f>VLOOKUP($A$9:$A$93,dt!$A$2:$M$78,4,FALSE)</f>
        <v>8242</v>
      </c>
      <c r="E34" s="21">
        <f>VLOOKUP($A$9:$A$93,dt!$A$2:$M$78,5,FALSE)</f>
        <v>186</v>
      </c>
      <c r="F34" s="21">
        <f>VLOOKUP($A$9:$A$93,dt!$A$2:$M$78,6,FALSE)</f>
        <v>24203</v>
      </c>
      <c r="G34" s="21">
        <f>VLOOKUP($A$9:$A$93,dt!$A$2:$M$78,7,FALSE)</f>
        <v>791</v>
      </c>
      <c r="H34" s="21">
        <f>VLOOKUP($A$9:$A$93,dt!$A$2:$M$78,8,FALSE)</f>
        <v>107</v>
      </c>
      <c r="I34" s="21">
        <f>VLOOKUP($A$9:$A$93,dt!$A$2:$M$78,9,FALSE)</f>
        <v>8</v>
      </c>
      <c r="J34" s="21">
        <f>VLOOKUP($A$9:$A$93,dt!$A$2:$M$78,10,FALSE)</f>
        <v>292</v>
      </c>
      <c r="K34" s="21">
        <f>VLOOKUP($A$9:$A$93,dt!$A$2:$M$78,11,FALSE)</f>
        <v>9</v>
      </c>
      <c r="L34" s="21">
        <f>VLOOKUP($A$9:$A$93,dt!$A$2:$M$78,12,FALSE)</f>
        <v>162176</v>
      </c>
      <c r="M34" s="21">
        <f>VLOOKUP($A$9:$A$93,dt!$A$2:$M$78,13,FALSE)</f>
        <v>6746</v>
      </c>
    </row>
    <row r="35" spans="1:13" ht="20.45" customHeight="1" outlineLevel="1">
      <c r="A35" s="20" t="s">
        <v>46</v>
      </c>
      <c r="B35" s="21">
        <f>VLOOKUP($A$9:$A$93,dt!$A$2:$M$78,2,FALSE)</f>
        <v>186925</v>
      </c>
      <c r="C35" s="21">
        <f>VLOOKUP($A$9:$A$93,dt!$A$2:$M$78,3,FALSE)</f>
        <v>9147</v>
      </c>
      <c r="D35" s="21">
        <f>VLOOKUP($A$9:$A$93,dt!$A$2:$M$78,4,FALSE)</f>
        <v>207625</v>
      </c>
      <c r="E35" s="21">
        <f>VLOOKUP($A$9:$A$93,dt!$A$2:$M$78,5,FALSE)</f>
        <v>565</v>
      </c>
      <c r="F35" s="21">
        <f>VLOOKUP($A$9:$A$93,dt!$A$2:$M$78,6,FALSE)</f>
        <v>285592</v>
      </c>
      <c r="G35" s="21">
        <f>VLOOKUP($A$9:$A$93,dt!$A$2:$M$78,7,FALSE)</f>
        <v>1770</v>
      </c>
      <c r="H35" s="21">
        <f>VLOOKUP($A$9:$A$93,dt!$A$2:$M$78,8,FALSE)</f>
        <v>2177</v>
      </c>
      <c r="I35" s="21">
        <f>VLOOKUP($A$9:$A$93,dt!$A$2:$M$78,9,FALSE)</f>
        <v>17</v>
      </c>
      <c r="J35" s="21">
        <f>VLOOKUP($A$9:$A$93,dt!$A$2:$M$78,10,FALSE)</f>
        <v>16769</v>
      </c>
      <c r="K35" s="21">
        <f>VLOOKUP($A$9:$A$93,dt!$A$2:$M$78,11,FALSE)</f>
        <v>14</v>
      </c>
      <c r="L35" s="21">
        <f>VLOOKUP($A$9:$A$93,dt!$A$2:$M$78,12,FALSE)</f>
        <v>699088</v>
      </c>
      <c r="M35" s="21">
        <f>VLOOKUP($A$9:$A$93,dt!$A$2:$M$78,13,FALSE)</f>
        <v>11000</v>
      </c>
    </row>
    <row r="36" spans="1:13" ht="20.45" customHeight="1" outlineLevel="1">
      <c r="A36" s="20" t="s">
        <v>47</v>
      </c>
      <c r="B36" s="21">
        <f>VLOOKUP($A$9:$A$93,dt!$A$2:$M$78,2,FALSE)</f>
        <v>40547</v>
      </c>
      <c r="C36" s="21">
        <f>VLOOKUP($A$9:$A$93,dt!$A$2:$M$78,3,FALSE)</f>
        <v>2595</v>
      </c>
      <c r="D36" s="21">
        <f>VLOOKUP($A$9:$A$93,dt!$A$2:$M$78,4,FALSE)</f>
        <v>3483</v>
      </c>
      <c r="E36" s="21">
        <f>VLOOKUP($A$9:$A$93,dt!$A$2:$M$78,5,FALSE)</f>
        <v>164</v>
      </c>
      <c r="F36" s="21">
        <f>VLOOKUP($A$9:$A$93,dt!$A$2:$M$78,6,FALSE)</f>
        <v>12910</v>
      </c>
      <c r="G36" s="21">
        <f>VLOOKUP($A$9:$A$93,dt!$A$2:$M$78,7,FALSE)</f>
        <v>166</v>
      </c>
      <c r="H36" s="21">
        <f>VLOOKUP($A$9:$A$93,dt!$A$2:$M$78,8,FALSE)</f>
        <v>38</v>
      </c>
      <c r="I36" s="21">
        <f>VLOOKUP($A$9:$A$93,dt!$A$2:$M$78,9,FALSE)</f>
        <v>4</v>
      </c>
      <c r="J36" s="21">
        <f>VLOOKUP($A$9:$A$93,dt!$A$2:$M$78,10,FALSE)</f>
        <v>9</v>
      </c>
      <c r="K36" s="21">
        <f>VLOOKUP($A$9:$A$93,dt!$A$2:$M$78,11,FALSE)</f>
        <v>1</v>
      </c>
      <c r="L36" s="21">
        <f>VLOOKUP($A$9:$A$93,dt!$A$2:$M$78,12,FALSE)</f>
        <v>56987</v>
      </c>
      <c r="M36" s="21">
        <f>VLOOKUP($A$9:$A$93,dt!$A$2:$M$78,13,FALSE)</f>
        <v>2868</v>
      </c>
    </row>
    <row r="37" spans="1:13" ht="20.45" customHeight="1">
      <c r="A37" s="18" t="s">
        <v>7</v>
      </c>
      <c r="B37" s="15">
        <f t="shared" ref="B37:M37" si="4">SUM(B38:B49)</f>
        <v>2347931</v>
      </c>
      <c r="C37" s="15">
        <f t="shared" si="4"/>
        <v>114243</v>
      </c>
      <c r="D37" s="15">
        <f t="shared" si="4"/>
        <v>374097</v>
      </c>
      <c r="E37" s="15">
        <f t="shared" si="4"/>
        <v>10267</v>
      </c>
      <c r="F37" s="15">
        <f t="shared" si="4"/>
        <v>885571</v>
      </c>
      <c r="G37" s="15">
        <f t="shared" si="4"/>
        <v>13431</v>
      </c>
      <c r="H37" s="15">
        <f t="shared" si="4"/>
        <v>56185</v>
      </c>
      <c r="I37" s="15">
        <f t="shared" si="4"/>
        <v>308</v>
      </c>
      <c r="J37" s="15">
        <f t="shared" si="4"/>
        <v>94991</v>
      </c>
      <c r="K37" s="15">
        <f t="shared" si="4"/>
        <v>278</v>
      </c>
      <c r="L37" s="15">
        <f t="shared" si="4"/>
        <v>3758775</v>
      </c>
      <c r="M37" s="15">
        <f t="shared" si="4"/>
        <v>129195</v>
      </c>
    </row>
    <row r="38" spans="1:13" ht="20.45" customHeight="1" outlineLevel="1">
      <c r="A38" s="20" t="s">
        <v>59</v>
      </c>
      <c r="B38" s="21">
        <f>VLOOKUP($A$9:$A$93,dt!$A$2:$M$78,2,FALSE)</f>
        <v>186225</v>
      </c>
      <c r="C38" s="21">
        <f>VLOOKUP($A$9:$A$93,dt!$A$2:$M$78,3,FALSE)</f>
        <v>5325</v>
      </c>
      <c r="D38" s="21">
        <f>VLOOKUP($A$9:$A$93,dt!$A$2:$M$78,4,FALSE)</f>
        <v>21754</v>
      </c>
      <c r="E38" s="21">
        <f>VLOOKUP($A$9:$A$93,dt!$A$2:$M$78,5,FALSE)</f>
        <v>154</v>
      </c>
      <c r="F38" s="21">
        <f>VLOOKUP($A$9:$A$93,dt!$A$2:$M$78,6,FALSE)</f>
        <v>20761</v>
      </c>
      <c r="G38" s="21">
        <f>VLOOKUP($A$9:$A$93,dt!$A$2:$M$78,7,FALSE)</f>
        <v>213</v>
      </c>
      <c r="H38" s="21">
        <f>VLOOKUP($A$9:$A$93,dt!$A$2:$M$78,8,FALSE)</f>
        <v>266</v>
      </c>
      <c r="I38" s="21">
        <f>VLOOKUP($A$9:$A$93,dt!$A$2:$M$78,9,FALSE)</f>
        <v>6</v>
      </c>
      <c r="J38" s="21">
        <f>VLOOKUP($A$9:$A$93,dt!$A$2:$M$78,10,FALSE)</f>
        <v>82</v>
      </c>
      <c r="K38" s="21">
        <f>VLOOKUP($A$9:$A$93,dt!$A$2:$M$78,11,FALSE)</f>
        <v>2</v>
      </c>
      <c r="L38" s="21">
        <f>VLOOKUP($A$9:$A$93,dt!$A$2:$M$78,12,FALSE)</f>
        <v>229088</v>
      </c>
      <c r="M38" s="21">
        <f>VLOOKUP($A$9:$A$93,dt!$A$2:$M$78,13,FALSE)</f>
        <v>5540</v>
      </c>
    </row>
    <row r="39" spans="1:13" ht="20.45" customHeight="1" outlineLevel="1">
      <c r="A39" s="20" t="s">
        <v>49</v>
      </c>
      <c r="B39" s="21">
        <f>VLOOKUP($A$9:$A$93,dt!$A$2:$M$78,2,FALSE)</f>
        <v>167512</v>
      </c>
      <c r="C39" s="21">
        <f>VLOOKUP($A$9:$A$93,dt!$A$2:$M$78,3,FALSE)</f>
        <v>7170</v>
      </c>
      <c r="D39" s="21">
        <f>VLOOKUP($A$9:$A$93,dt!$A$2:$M$78,4,FALSE)</f>
        <v>4841</v>
      </c>
      <c r="E39" s="21">
        <f>VLOOKUP($A$9:$A$93,dt!$A$2:$M$78,5,FALSE)</f>
        <v>80</v>
      </c>
      <c r="F39" s="21">
        <f>VLOOKUP($A$9:$A$93,dt!$A$2:$M$78,6,FALSE)</f>
        <v>27879</v>
      </c>
      <c r="G39" s="21">
        <f>VLOOKUP($A$9:$A$93,dt!$A$2:$M$78,7,FALSE)</f>
        <v>302</v>
      </c>
      <c r="H39" s="21">
        <f>VLOOKUP($A$9:$A$93,dt!$A$2:$M$78,8,FALSE)</f>
        <v>1040</v>
      </c>
      <c r="I39" s="21">
        <f>VLOOKUP($A$9:$A$93,dt!$A$2:$M$78,9,FALSE)</f>
        <v>6</v>
      </c>
      <c r="J39" s="21">
        <f>VLOOKUP($A$9:$A$93,dt!$A$2:$M$78,10,FALSE)</f>
        <v>103</v>
      </c>
      <c r="K39" s="21">
        <f>VLOOKUP($A$9:$A$93,dt!$A$2:$M$78,11,FALSE)</f>
        <v>4</v>
      </c>
      <c r="L39" s="21">
        <f>VLOOKUP($A$9:$A$93,dt!$A$2:$M$78,12,FALSE)</f>
        <v>201375</v>
      </c>
      <c r="M39" s="21">
        <f>VLOOKUP($A$9:$A$93,dt!$A$2:$M$78,13,FALSE)</f>
        <v>7406</v>
      </c>
    </row>
    <row r="40" spans="1:13" ht="20.45" customHeight="1" outlineLevel="1">
      <c r="A40" s="20" t="s">
        <v>50</v>
      </c>
      <c r="B40" s="21">
        <f>VLOOKUP($A$9:$A$93,dt!$A$2:$M$78,2,FALSE)</f>
        <v>236300</v>
      </c>
      <c r="C40" s="21">
        <f>VLOOKUP($A$9:$A$93,dt!$A$2:$M$78,3,FALSE)</f>
        <v>10176</v>
      </c>
      <c r="D40" s="21">
        <f>VLOOKUP($A$9:$A$93,dt!$A$2:$M$78,4,FALSE)</f>
        <v>116918</v>
      </c>
      <c r="E40" s="21">
        <f>VLOOKUP($A$9:$A$93,dt!$A$2:$M$78,5,FALSE)</f>
        <v>2111</v>
      </c>
      <c r="F40" s="21">
        <f>VLOOKUP($A$9:$A$93,dt!$A$2:$M$78,6,FALSE)</f>
        <v>286198</v>
      </c>
      <c r="G40" s="21">
        <f>VLOOKUP($A$9:$A$93,dt!$A$2:$M$78,7,FALSE)</f>
        <v>1980</v>
      </c>
      <c r="H40" s="21">
        <f>VLOOKUP($A$9:$A$93,dt!$A$2:$M$78,8,FALSE)</f>
        <v>37714</v>
      </c>
      <c r="I40" s="21">
        <f>VLOOKUP($A$9:$A$93,dt!$A$2:$M$78,9,FALSE)</f>
        <v>113</v>
      </c>
      <c r="J40" s="21">
        <f>VLOOKUP($A$9:$A$93,dt!$A$2:$M$78,10,FALSE)</f>
        <v>19109</v>
      </c>
      <c r="K40" s="21">
        <f>VLOOKUP($A$9:$A$93,dt!$A$2:$M$78,11,FALSE)</f>
        <v>121</v>
      </c>
      <c r="L40" s="21">
        <f>VLOOKUP($A$9:$A$93,dt!$A$2:$M$78,12,FALSE)</f>
        <v>696239</v>
      </c>
      <c r="M40" s="21">
        <f>VLOOKUP($A$9:$A$93,dt!$A$2:$M$78,13,FALSE)</f>
        <v>12523</v>
      </c>
    </row>
    <row r="41" spans="1:13" ht="20.45" customHeight="1" outlineLevel="1">
      <c r="A41" s="20" t="s">
        <v>51</v>
      </c>
      <c r="B41" s="21">
        <f>VLOOKUP($A$9:$A$93,dt!$A$2:$M$78,2,FALSE)</f>
        <v>376724</v>
      </c>
      <c r="C41" s="21">
        <f>VLOOKUP($A$9:$A$93,dt!$A$2:$M$78,3,FALSE)</f>
        <v>16922</v>
      </c>
      <c r="D41" s="21">
        <f>VLOOKUP($A$9:$A$93,dt!$A$2:$M$78,4,FALSE)</f>
        <v>17261</v>
      </c>
      <c r="E41" s="21">
        <f>VLOOKUP($A$9:$A$93,dt!$A$2:$M$78,5,FALSE)</f>
        <v>484</v>
      </c>
      <c r="F41" s="21">
        <f>VLOOKUP($A$9:$A$93,dt!$A$2:$M$78,6,FALSE)</f>
        <v>61671</v>
      </c>
      <c r="G41" s="21">
        <f>VLOOKUP($A$9:$A$93,dt!$A$2:$M$78,7,FALSE)</f>
        <v>1311</v>
      </c>
      <c r="H41" s="21">
        <f>VLOOKUP($A$9:$A$93,dt!$A$2:$M$78,8,FALSE)</f>
        <v>808</v>
      </c>
      <c r="I41" s="21">
        <f>VLOOKUP($A$9:$A$93,dt!$A$2:$M$78,9,FALSE)</f>
        <v>16</v>
      </c>
      <c r="J41" s="21">
        <f>VLOOKUP($A$9:$A$93,dt!$A$2:$M$78,10,FALSE)</f>
        <v>442</v>
      </c>
      <c r="K41" s="21">
        <f>VLOOKUP($A$9:$A$93,dt!$A$2:$M$78,11,FALSE)</f>
        <v>7</v>
      </c>
      <c r="L41" s="21">
        <f>VLOOKUP($A$9:$A$93,dt!$A$2:$M$78,12,FALSE)</f>
        <v>456906</v>
      </c>
      <c r="M41" s="21">
        <f>VLOOKUP($A$9:$A$93,dt!$A$2:$M$78,13,FALSE)</f>
        <v>17900</v>
      </c>
    </row>
    <row r="42" spans="1:13" ht="20.45" customHeight="1" outlineLevel="1">
      <c r="A42" s="20" t="s">
        <v>52</v>
      </c>
      <c r="B42" s="21">
        <f>VLOOKUP($A$9:$A$93,dt!$A$2:$M$78,2,FALSE)</f>
        <v>188345</v>
      </c>
      <c r="C42" s="21">
        <f>VLOOKUP($A$9:$A$93,dt!$A$2:$M$78,3,FALSE)</f>
        <v>8745</v>
      </c>
      <c r="D42" s="21">
        <f>VLOOKUP($A$9:$A$93,dt!$A$2:$M$78,4,FALSE)</f>
        <v>3885</v>
      </c>
      <c r="E42" s="21">
        <f>VLOOKUP($A$9:$A$93,dt!$A$2:$M$78,5,FALSE)</f>
        <v>66</v>
      </c>
      <c r="F42" s="21">
        <f>VLOOKUP($A$9:$A$93,dt!$A$2:$M$78,6,FALSE)</f>
        <v>12954</v>
      </c>
      <c r="G42" s="21">
        <f>VLOOKUP($A$9:$A$93,dt!$A$2:$M$78,7,FALSE)</f>
        <v>120</v>
      </c>
      <c r="H42" s="21">
        <f>VLOOKUP($A$9:$A$93,dt!$A$2:$M$78,8,FALSE)</f>
        <v>10</v>
      </c>
      <c r="I42" s="21">
        <f>VLOOKUP($A$9:$A$93,dt!$A$2:$M$78,9,FALSE)</f>
        <v>1</v>
      </c>
      <c r="J42" s="21">
        <f>VLOOKUP($A$9:$A$93,dt!$A$2:$M$78,10,FALSE)</f>
        <v>350</v>
      </c>
      <c r="K42" s="21">
        <f>VLOOKUP($A$9:$A$93,dt!$A$2:$M$78,11,FALSE)</f>
        <v>1</v>
      </c>
      <c r="L42" s="21">
        <f>VLOOKUP($A$9:$A$93,dt!$A$2:$M$78,12,FALSE)</f>
        <v>205544</v>
      </c>
      <c r="M42" s="21">
        <f>VLOOKUP($A$9:$A$93,dt!$A$2:$M$78,13,FALSE)</f>
        <v>8840</v>
      </c>
    </row>
    <row r="43" spans="1:13" ht="20.45" customHeight="1" outlineLevel="1">
      <c r="A43" s="20" t="s">
        <v>53</v>
      </c>
      <c r="B43" s="21">
        <f>VLOOKUP($A$9:$A$93,dt!$A$2:$M$78,2,FALSE)</f>
        <v>154567</v>
      </c>
      <c r="C43" s="21">
        <f>VLOOKUP($A$9:$A$93,dt!$A$2:$M$78,3,FALSE)</f>
        <v>6438</v>
      </c>
      <c r="D43" s="21">
        <f>VLOOKUP($A$9:$A$93,dt!$A$2:$M$78,4,FALSE)</f>
        <v>6124</v>
      </c>
      <c r="E43" s="21">
        <f>VLOOKUP($A$9:$A$93,dt!$A$2:$M$78,5,FALSE)</f>
        <v>91</v>
      </c>
      <c r="F43" s="21">
        <f>VLOOKUP($A$9:$A$93,dt!$A$2:$M$78,6,FALSE)</f>
        <v>28696</v>
      </c>
      <c r="G43" s="21">
        <f>VLOOKUP($A$9:$A$93,dt!$A$2:$M$78,7,FALSE)</f>
        <v>342</v>
      </c>
      <c r="H43" s="21">
        <f>VLOOKUP($A$9:$A$93,dt!$A$2:$M$78,8,FALSE)</f>
        <v>1000</v>
      </c>
      <c r="I43" s="21">
        <f>VLOOKUP($A$9:$A$93,dt!$A$2:$M$78,9,FALSE)</f>
        <v>6</v>
      </c>
      <c r="J43" s="21">
        <f>VLOOKUP($A$9:$A$93,dt!$A$2:$M$78,10,FALSE)</f>
        <v>214</v>
      </c>
      <c r="K43" s="21">
        <f>VLOOKUP($A$9:$A$93,dt!$A$2:$M$78,11,FALSE)</f>
        <v>5</v>
      </c>
      <c r="L43" s="21">
        <f>VLOOKUP($A$9:$A$93,dt!$A$2:$M$78,12,FALSE)</f>
        <v>190601</v>
      </c>
      <c r="M43" s="21">
        <f>VLOOKUP($A$9:$A$93,dt!$A$2:$M$78,13,FALSE)</f>
        <v>6700</v>
      </c>
    </row>
    <row r="44" spans="1:13" ht="20.45" customHeight="1" outlineLevel="1">
      <c r="A44" s="20" t="s">
        <v>54</v>
      </c>
      <c r="B44" s="21">
        <f>VLOOKUP($A$9:$A$93,dt!$A$2:$M$78,2,FALSE)</f>
        <v>198726</v>
      </c>
      <c r="C44" s="21">
        <f>VLOOKUP($A$9:$A$93,dt!$A$2:$M$78,3,FALSE)</f>
        <v>9747</v>
      </c>
      <c r="D44" s="21">
        <f>VLOOKUP($A$9:$A$93,dt!$A$2:$M$78,4,FALSE)</f>
        <v>79763</v>
      </c>
      <c r="E44" s="21">
        <f>VLOOKUP($A$9:$A$93,dt!$A$2:$M$78,5,FALSE)</f>
        <v>3129</v>
      </c>
      <c r="F44" s="21">
        <f>VLOOKUP($A$9:$A$93,dt!$A$2:$M$78,6,FALSE)</f>
        <v>125801</v>
      </c>
      <c r="G44" s="21">
        <f>VLOOKUP($A$9:$A$93,dt!$A$2:$M$78,7,FALSE)</f>
        <v>2514</v>
      </c>
      <c r="H44" s="21">
        <f>VLOOKUP($A$9:$A$93,dt!$A$2:$M$78,8,FALSE)</f>
        <v>8524</v>
      </c>
      <c r="I44" s="21">
        <f>VLOOKUP($A$9:$A$93,dt!$A$2:$M$78,9,FALSE)</f>
        <v>47</v>
      </c>
      <c r="J44" s="21">
        <f>VLOOKUP($A$9:$A$93,dt!$A$2:$M$78,10,FALSE)</f>
        <v>8351</v>
      </c>
      <c r="K44" s="21">
        <f>VLOOKUP($A$9:$A$93,dt!$A$2:$M$78,11,FALSE)</f>
        <v>46</v>
      </c>
      <c r="L44" s="21">
        <f>VLOOKUP($A$9:$A$93,dt!$A$2:$M$78,12,FALSE)</f>
        <v>421165</v>
      </c>
      <c r="M44" s="21">
        <f>VLOOKUP($A$9:$A$93,dt!$A$2:$M$78,13,FALSE)</f>
        <v>13136</v>
      </c>
    </row>
    <row r="45" spans="1:13" ht="20.45" customHeight="1" outlineLevel="1">
      <c r="A45" s="20" t="s">
        <v>48</v>
      </c>
      <c r="B45" s="21">
        <f>VLOOKUP($A$9:$A$93,dt!$A$2:$M$78,2,FALSE)</f>
        <v>278914</v>
      </c>
      <c r="C45" s="21">
        <f>VLOOKUP($A$9:$A$93,dt!$A$2:$M$78,3,FALSE)</f>
        <v>15640</v>
      </c>
      <c r="D45" s="21">
        <f>VLOOKUP($A$9:$A$93,dt!$A$2:$M$78,4,FALSE)</f>
        <v>72367</v>
      </c>
      <c r="E45" s="21">
        <f>VLOOKUP($A$9:$A$93,dt!$A$2:$M$78,5,FALSE)</f>
        <v>2110</v>
      </c>
      <c r="F45" s="21">
        <f>VLOOKUP($A$9:$A$93,dt!$A$2:$M$78,6,FALSE)</f>
        <v>192166</v>
      </c>
      <c r="G45" s="21">
        <f>VLOOKUP($A$9:$A$93,dt!$A$2:$M$78,7,FALSE)</f>
        <v>3849</v>
      </c>
      <c r="H45" s="21">
        <f>VLOOKUP($A$9:$A$93,dt!$A$2:$M$78,8,FALSE)</f>
        <v>3325</v>
      </c>
      <c r="I45" s="21">
        <f>VLOOKUP($A$9:$A$93,dt!$A$2:$M$78,9,FALSE)</f>
        <v>57</v>
      </c>
      <c r="J45" s="21">
        <f>VLOOKUP($A$9:$A$93,dt!$A$2:$M$78,10,FALSE)</f>
        <v>6821</v>
      </c>
      <c r="K45" s="21">
        <f>VLOOKUP($A$9:$A$93,dt!$A$2:$M$78,11,FALSE)</f>
        <v>26</v>
      </c>
      <c r="L45" s="21">
        <f>VLOOKUP($A$9:$A$93,dt!$A$2:$M$78,12,FALSE)</f>
        <v>553593</v>
      </c>
      <c r="M45" s="21">
        <f>VLOOKUP($A$9:$A$93,dt!$A$2:$M$78,13,FALSE)</f>
        <v>19776</v>
      </c>
    </row>
    <row r="46" spans="1:13" ht="20.45" customHeight="1" outlineLevel="1">
      <c r="A46" s="20" t="s">
        <v>55</v>
      </c>
      <c r="B46" s="21">
        <f>VLOOKUP($A$9:$A$93,dt!$A$2:$M$78,2,FALSE)</f>
        <v>166438</v>
      </c>
      <c r="C46" s="21">
        <f>VLOOKUP($A$9:$A$93,dt!$A$2:$M$78,3,FALSE)</f>
        <v>10247</v>
      </c>
      <c r="D46" s="21">
        <f>VLOOKUP($A$9:$A$93,dt!$A$2:$M$78,4,FALSE)</f>
        <v>25791</v>
      </c>
      <c r="E46" s="21">
        <f>VLOOKUP($A$9:$A$93,dt!$A$2:$M$78,5,FALSE)</f>
        <v>1126</v>
      </c>
      <c r="F46" s="21">
        <f>VLOOKUP($A$9:$A$93,dt!$A$2:$M$78,6,FALSE)</f>
        <v>78513</v>
      </c>
      <c r="G46" s="21">
        <f>VLOOKUP($A$9:$A$93,dt!$A$2:$M$78,7,FALSE)</f>
        <v>1703</v>
      </c>
      <c r="H46" s="21">
        <f>VLOOKUP($A$9:$A$93,dt!$A$2:$M$78,8,FALSE)</f>
        <v>1092</v>
      </c>
      <c r="I46" s="21">
        <f>VLOOKUP($A$9:$A$93,dt!$A$2:$M$78,9,FALSE)</f>
        <v>35</v>
      </c>
      <c r="J46" s="21">
        <f>VLOOKUP($A$9:$A$93,dt!$A$2:$M$78,10,FALSE)</f>
        <v>58829</v>
      </c>
      <c r="K46" s="21">
        <f>VLOOKUP($A$9:$A$93,dt!$A$2:$M$78,11,FALSE)</f>
        <v>58</v>
      </c>
      <c r="L46" s="21">
        <f>VLOOKUP($A$9:$A$93,dt!$A$2:$M$78,12,FALSE)</f>
        <v>330663</v>
      </c>
      <c r="M46" s="21">
        <f>VLOOKUP($A$9:$A$93,dt!$A$2:$M$78,13,FALSE)</f>
        <v>12066</v>
      </c>
    </row>
    <row r="47" spans="1:13" ht="20.45" customHeight="1" outlineLevel="1">
      <c r="A47" s="20" t="s">
        <v>58</v>
      </c>
      <c r="B47" s="21">
        <f>VLOOKUP($A$9:$A$93,dt!$A$2:$M$78,2,FALSE)</f>
        <v>249281</v>
      </c>
      <c r="C47" s="21">
        <f>VLOOKUP($A$9:$A$93,dt!$A$2:$M$78,3,FALSE)</f>
        <v>15497</v>
      </c>
      <c r="D47" s="21">
        <f>VLOOKUP($A$9:$A$93,dt!$A$2:$M$78,4,FALSE)</f>
        <v>11798</v>
      </c>
      <c r="E47" s="21">
        <f>VLOOKUP($A$9:$A$93,dt!$A$2:$M$78,5,FALSE)</f>
        <v>405</v>
      </c>
      <c r="F47" s="21">
        <f>VLOOKUP($A$9:$A$93,dt!$A$2:$M$78,6,FALSE)</f>
        <v>35281</v>
      </c>
      <c r="G47" s="21">
        <f>VLOOKUP($A$9:$A$93,dt!$A$2:$M$78,7,FALSE)</f>
        <v>684</v>
      </c>
      <c r="H47" s="21">
        <f>VLOOKUP($A$9:$A$93,dt!$A$2:$M$78,8,FALSE)</f>
        <v>0</v>
      </c>
      <c r="I47" s="21">
        <f>VLOOKUP($A$9:$A$93,dt!$A$2:$M$78,9,FALSE)</f>
        <v>0</v>
      </c>
      <c r="J47" s="21">
        <f>VLOOKUP($A$9:$A$93,dt!$A$2:$M$78,10,FALSE)</f>
        <v>0</v>
      </c>
      <c r="K47" s="21">
        <f>VLOOKUP($A$9:$A$93,dt!$A$2:$M$78,11,FALSE)</f>
        <v>0</v>
      </c>
      <c r="L47" s="21">
        <f>VLOOKUP($A$9:$A$93,dt!$A$2:$M$78,12,FALSE)</f>
        <v>296360</v>
      </c>
      <c r="M47" s="21">
        <f>VLOOKUP($A$9:$A$93,dt!$A$2:$M$78,13,FALSE)</f>
        <v>16261</v>
      </c>
    </row>
    <row r="48" spans="1:13" ht="20.45" customHeight="1" outlineLevel="1">
      <c r="A48" s="20" t="s">
        <v>56</v>
      </c>
      <c r="B48" s="21">
        <f>VLOOKUP($A$9:$A$93,dt!$A$2:$M$78,2,FALSE)</f>
        <v>114912</v>
      </c>
      <c r="C48" s="21">
        <f>VLOOKUP($A$9:$A$93,dt!$A$2:$M$78,3,FALSE)</f>
        <v>6571</v>
      </c>
      <c r="D48" s="21">
        <f>VLOOKUP($A$9:$A$93,dt!$A$2:$M$78,4,FALSE)</f>
        <v>10636</v>
      </c>
      <c r="E48" s="21">
        <f>VLOOKUP($A$9:$A$93,dt!$A$2:$M$78,5,FALSE)</f>
        <v>400</v>
      </c>
      <c r="F48" s="21">
        <f>VLOOKUP($A$9:$A$93,dt!$A$2:$M$78,6,FALSE)</f>
        <v>11123</v>
      </c>
      <c r="G48" s="21">
        <f>VLOOKUP($A$9:$A$93,dt!$A$2:$M$78,7,FALSE)</f>
        <v>264</v>
      </c>
      <c r="H48" s="21">
        <f>VLOOKUP($A$9:$A$93,dt!$A$2:$M$78,8,FALSE)</f>
        <v>2406</v>
      </c>
      <c r="I48" s="21">
        <f>VLOOKUP($A$9:$A$93,dt!$A$2:$M$78,9,FALSE)</f>
        <v>21</v>
      </c>
      <c r="J48" s="21">
        <f>VLOOKUP($A$9:$A$93,dt!$A$2:$M$78,10,FALSE)</f>
        <v>690</v>
      </c>
      <c r="K48" s="21">
        <f>VLOOKUP($A$9:$A$93,dt!$A$2:$M$78,11,FALSE)</f>
        <v>8</v>
      </c>
      <c r="L48" s="21">
        <f>VLOOKUP($A$9:$A$93,dt!$A$2:$M$78,12,FALSE)</f>
        <v>139767</v>
      </c>
      <c r="M48" s="21">
        <f>VLOOKUP($A$9:$A$93,dt!$A$2:$M$78,13,FALSE)</f>
        <v>7093</v>
      </c>
    </row>
    <row r="49" spans="1:13" ht="20.45" customHeight="1" outlineLevel="1">
      <c r="A49" s="20" t="s">
        <v>57</v>
      </c>
      <c r="B49" s="21">
        <f>VLOOKUP($A$9:$A$93,dt!$A$2:$M$78,2,FALSE)</f>
        <v>29987</v>
      </c>
      <c r="C49" s="21">
        <f>VLOOKUP($A$9:$A$93,dt!$A$2:$M$78,3,FALSE)</f>
        <v>1765</v>
      </c>
      <c r="D49" s="21">
        <f>VLOOKUP($A$9:$A$93,dt!$A$2:$M$78,4,FALSE)</f>
        <v>2959</v>
      </c>
      <c r="E49" s="21">
        <f>VLOOKUP($A$9:$A$93,dt!$A$2:$M$78,5,FALSE)</f>
        <v>111</v>
      </c>
      <c r="F49" s="21">
        <f>VLOOKUP($A$9:$A$93,dt!$A$2:$M$78,6,FALSE)</f>
        <v>4528</v>
      </c>
      <c r="G49" s="21">
        <f>VLOOKUP($A$9:$A$93,dt!$A$2:$M$78,7,FALSE)</f>
        <v>149</v>
      </c>
      <c r="H49" s="21">
        <f>VLOOKUP($A$9:$A$93,dt!$A$2:$M$78,8,FALSE)</f>
        <v>0</v>
      </c>
      <c r="I49" s="21">
        <f>VLOOKUP($A$9:$A$93,dt!$A$2:$M$78,9,FALSE)</f>
        <v>0</v>
      </c>
      <c r="J49" s="21">
        <f>VLOOKUP($A$9:$A$93,dt!$A$2:$M$78,10,FALSE)</f>
        <v>0</v>
      </c>
      <c r="K49" s="21">
        <f>VLOOKUP($A$9:$A$93,dt!$A$2:$M$78,11,FALSE)</f>
        <v>0</v>
      </c>
      <c r="L49" s="21">
        <f>VLOOKUP($A$9:$A$93,dt!$A$2:$M$78,12,FALSE)</f>
        <v>37474</v>
      </c>
      <c r="M49" s="21">
        <f>VLOOKUP($A$9:$A$93,dt!$A$2:$M$78,13,FALSE)</f>
        <v>1954</v>
      </c>
    </row>
    <row r="50" spans="1:13" ht="20.45" customHeight="1">
      <c r="A50" s="18" t="s">
        <v>8</v>
      </c>
      <c r="B50" s="15">
        <f t="shared" ref="B50:M50" si="5">SUM(B51:B58)</f>
        <v>241387</v>
      </c>
      <c r="C50" s="15">
        <f t="shared" si="5"/>
        <v>11730</v>
      </c>
      <c r="D50" s="15">
        <f t="shared" si="5"/>
        <v>20681</v>
      </c>
      <c r="E50" s="15">
        <f t="shared" si="5"/>
        <v>705</v>
      </c>
      <c r="F50" s="15">
        <f t="shared" si="5"/>
        <v>225092</v>
      </c>
      <c r="G50" s="15">
        <f t="shared" si="5"/>
        <v>2774</v>
      </c>
      <c r="H50" s="15">
        <f t="shared" si="5"/>
        <v>2020</v>
      </c>
      <c r="I50" s="15">
        <f t="shared" si="5"/>
        <v>92</v>
      </c>
      <c r="J50" s="15">
        <f t="shared" si="5"/>
        <v>2426</v>
      </c>
      <c r="K50" s="15">
        <f t="shared" si="5"/>
        <v>52</v>
      </c>
      <c r="L50" s="15">
        <f t="shared" si="5"/>
        <v>491606</v>
      </c>
      <c r="M50" s="15">
        <f t="shared" si="5"/>
        <v>14705</v>
      </c>
    </row>
    <row r="51" spans="1:13" ht="20.45" customHeight="1" outlineLevel="1">
      <c r="A51" s="20" t="s">
        <v>60</v>
      </c>
      <c r="B51" s="21">
        <f>VLOOKUP($A$9:$A$93,dt!$A$2:$M$78,2,FALSE)</f>
        <v>25329</v>
      </c>
      <c r="C51" s="21">
        <f>VLOOKUP($A$9:$A$93,dt!$A$2:$M$78,3,FALSE)</f>
        <v>1339</v>
      </c>
      <c r="D51" s="21">
        <f>VLOOKUP($A$9:$A$93,dt!$A$2:$M$78,4,FALSE)</f>
        <v>5263</v>
      </c>
      <c r="E51" s="21">
        <f>VLOOKUP($A$9:$A$93,dt!$A$2:$M$78,5,FALSE)</f>
        <v>158</v>
      </c>
      <c r="F51" s="21">
        <f>VLOOKUP($A$9:$A$93,dt!$A$2:$M$78,6,FALSE)</f>
        <v>45239</v>
      </c>
      <c r="G51" s="21">
        <f>VLOOKUP($A$9:$A$93,dt!$A$2:$M$78,7,FALSE)</f>
        <v>561</v>
      </c>
      <c r="H51" s="21">
        <f>VLOOKUP($A$9:$A$93,dt!$A$2:$M$78,8,FALSE)</f>
        <v>815</v>
      </c>
      <c r="I51" s="21">
        <f>VLOOKUP($A$9:$A$93,dt!$A$2:$M$78,9,FALSE)</f>
        <v>17</v>
      </c>
      <c r="J51" s="21">
        <f>VLOOKUP($A$9:$A$93,dt!$A$2:$M$78,10,FALSE)</f>
        <v>448</v>
      </c>
      <c r="K51" s="21">
        <f>VLOOKUP($A$9:$A$93,dt!$A$2:$M$78,11,FALSE)</f>
        <v>16</v>
      </c>
      <c r="L51" s="21">
        <f>VLOOKUP($A$9:$A$93,dt!$A$2:$M$78,12,FALSE)</f>
        <v>77094</v>
      </c>
      <c r="M51" s="21">
        <f>VLOOKUP($A$9:$A$93,dt!$A$2:$M$78,13,FALSE)</f>
        <v>2005</v>
      </c>
    </row>
    <row r="52" spans="1:13" ht="20.45" customHeight="1" outlineLevel="1">
      <c r="A52" s="20" t="s">
        <v>61</v>
      </c>
      <c r="B52" s="21">
        <f>VLOOKUP($A$9:$A$93,dt!$A$2:$M$78,2,FALSE)</f>
        <v>3750</v>
      </c>
      <c r="C52" s="21">
        <f>VLOOKUP($A$9:$A$93,dt!$A$2:$M$78,3,FALSE)</f>
        <v>177</v>
      </c>
      <c r="D52" s="21">
        <f>VLOOKUP($A$9:$A$93,dt!$A$2:$M$78,4,FALSE)</f>
        <v>1052</v>
      </c>
      <c r="E52" s="21">
        <f>VLOOKUP($A$9:$A$93,dt!$A$2:$M$78,5,FALSE)</f>
        <v>34</v>
      </c>
      <c r="F52" s="21">
        <f>VLOOKUP($A$9:$A$93,dt!$A$2:$M$78,6,FALSE)</f>
        <v>13836</v>
      </c>
      <c r="G52" s="21">
        <f>VLOOKUP($A$9:$A$93,dt!$A$2:$M$78,7,FALSE)</f>
        <v>220</v>
      </c>
      <c r="H52" s="21">
        <f>VLOOKUP($A$9:$A$93,dt!$A$2:$M$78,8,FALSE)</f>
        <v>40</v>
      </c>
      <c r="I52" s="21">
        <f>VLOOKUP($A$9:$A$93,dt!$A$2:$M$78,9,FALSE)</f>
        <v>4</v>
      </c>
      <c r="J52" s="21">
        <f>VLOOKUP($A$9:$A$93,dt!$A$2:$M$78,10,FALSE)</f>
        <v>203</v>
      </c>
      <c r="K52" s="21">
        <f>VLOOKUP($A$9:$A$93,dt!$A$2:$M$78,11,FALSE)</f>
        <v>5</v>
      </c>
      <c r="L52" s="21">
        <f>VLOOKUP($A$9:$A$93,dt!$A$2:$M$78,12,FALSE)</f>
        <v>18881</v>
      </c>
      <c r="M52" s="21">
        <f>VLOOKUP($A$9:$A$93,dt!$A$2:$M$78,13,FALSE)</f>
        <v>414</v>
      </c>
    </row>
    <row r="53" spans="1:13" ht="20.45" customHeight="1" outlineLevel="1">
      <c r="A53" s="20" t="s">
        <v>62</v>
      </c>
      <c r="B53" s="21">
        <f>VLOOKUP($A$9:$A$93,dt!$A$2:$M$78,2,FALSE)</f>
        <v>13822</v>
      </c>
      <c r="C53" s="21">
        <f>VLOOKUP($A$9:$A$93,dt!$A$2:$M$78,3,FALSE)</f>
        <v>692</v>
      </c>
      <c r="D53" s="21">
        <f>VLOOKUP($A$9:$A$93,dt!$A$2:$M$78,4,FALSE)</f>
        <v>1121</v>
      </c>
      <c r="E53" s="21">
        <f>VLOOKUP($A$9:$A$93,dt!$A$2:$M$78,5,FALSE)</f>
        <v>61</v>
      </c>
      <c r="F53" s="21">
        <f>VLOOKUP($A$9:$A$93,dt!$A$2:$M$78,6,FALSE)</f>
        <v>21936</v>
      </c>
      <c r="G53" s="21">
        <f>VLOOKUP($A$9:$A$93,dt!$A$2:$M$78,7,FALSE)</f>
        <v>285</v>
      </c>
      <c r="H53" s="21">
        <f>VLOOKUP($A$9:$A$93,dt!$A$2:$M$78,8,FALSE)</f>
        <v>6</v>
      </c>
      <c r="I53" s="21">
        <f>VLOOKUP($A$9:$A$93,dt!$A$2:$M$78,9,FALSE)</f>
        <v>3</v>
      </c>
      <c r="J53" s="21">
        <f>VLOOKUP($A$9:$A$93,dt!$A$2:$M$78,10,FALSE)</f>
        <v>56</v>
      </c>
      <c r="K53" s="21">
        <f>VLOOKUP($A$9:$A$93,dt!$A$2:$M$78,11,FALSE)</f>
        <v>4</v>
      </c>
      <c r="L53" s="21">
        <f>VLOOKUP($A$9:$A$93,dt!$A$2:$M$78,12,FALSE)</f>
        <v>36941</v>
      </c>
      <c r="M53" s="21">
        <f>VLOOKUP($A$9:$A$93,dt!$A$2:$M$78,13,FALSE)</f>
        <v>995</v>
      </c>
    </row>
    <row r="54" spans="1:13" s="19" customFormat="1" ht="20.45" customHeight="1" outlineLevel="1">
      <c r="A54" s="20" t="s">
        <v>63</v>
      </c>
      <c r="B54" s="21">
        <f>VLOOKUP($A$9:$A$93,dt!$A$2:$M$78,2,FALSE)</f>
        <v>20338</v>
      </c>
      <c r="C54" s="21">
        <f>VLOOKUP($A$9:$A$93,dt!$A$2:$M$78,3,FALSE)</f>
        <v>719</v>
      </c>
      <c r="D54" s="21">
        <f>VLOOKUP($A$9:$A$93,dt!$A$2:$M$78,4,FALSE)</f>
        <v>2301</v>
      </c>
      <c r="E54" s="21">
        <f>VLOOKUP($A$9:$A$93,dt!$A$2:$M$78,5,FALSE)</f>
        <v>59</v>
      </c>
      <c r="F54" s="21">
        <f>VLOOKUP($A$9:$A$93,dt!$A$2:$M$78,6,FALSE)</f>
        <v>4243</v>
      </c>
      <c r="G54" s="21">
        <f>VLOOKUP($A$9:$A$93,dt!$A$2:$M$78,7,FALSE)</f>
        <v>78</v>
      </c>
      <c r="H54" s="21">
        <f>VLOOKUP($A$9:$A$93,dt!$A$2:$M$78,8,FALSE)</f>
        <v>330</v>
      </c>
      <c r="I54" s="21">
        <f>VLOOKUP($A$9:$A$93,dt!$A$2:$M$78,9,FALSE)</f>
        <v>6</v>
      </c>
      <c r="J54" s="21">
        <f>VLOOKUP($A$9:$A$93,dt!$A$2:$M$78,10,FALSE)</f>
        <v>223</v>
      </c>
      <c r="K54" s="21">
        <f>VLOOKUP($A$9:$A$93,dt!$A$2:$M$78,11,FALSE)</f>
        <v>7</v>
      </c>
      <c r="L54" s="21">
        <f>VLOOKUP($A$9:$A$93,dt!$A$2:$M$78,12,FALSE)</f>
        <v>27435</v>
      </c>
      <c r="M54" s="21">
        <f>VLOOKUP($A$9:$A$93,dt!$A$2:$M$78,13,FALSE)</f>
        <v>853</v>
      </c>
    </row>
    <row r="55" spans="1:13" s="19" customFormat="1" ht="20.45" customHeight="1" outlineLevel="1">
      <c r="A55" s="20" t="s">
        <v>64</v>
      </c>
      <c r="B55" s="21">
        <f>VLOOKUP($A$9:$A$93,dt!$A$2:$M$78,2,FALSE)</f>
        <v>35918</v>
      </c>
      <c r="C55" s="21">
        <f>VLOOKUP($A$9:$A$93,dt!$A$2:$M$78,3,FALSE)</f>
        <v>2331</v>
      </c>
      <c r="D55" s="21">
        <f>VLOOKUP($A$9:$A$93,dt!$A$2:$M$78,4,FALSE)</f>
        <v>1577</v>
      </c>
      <c r="E55" s="21">
        <f>VLOOKUP($A$9:$A$93,dt!$A$2:$M$78,5,FALSE)</f>
        <v>107</v>
      </c>
      <c r="F55" s="21">
        <f>VLOOKUP($A$9:$A$93,dt!$A$2:$M$78,6,FALSE)</f>
        <v>33681</v>
      </c>
      <c r="G55" s="21">
        <f>VLOOKUP($A$9:$A$93,dt!$A$2:$M$78,7,FALSE)</f>
        <v>258</v>
      </c>
      <c r="H55" s="21">
        <f>VLOOKUP($A$9:$A$93,dt!$A$2:$M$78,8,FALSE)</f>
        <v>91</v>
      </c>
      <c r="I55" s="21">
        <f>VLOOKUP($A$9:$A$93,dt!$A$2:$M$78,9,FALSE)</f>
        <v>6</v>
      </c>
      <c r="J55" s="21">
        <f>VLOOKUP($A$9:$A$93,dt!$A$2:$M$78,10,FALSE)</f>
        <v>116</v>
      </c>
      <c r="K55" s="21">
        <f>VLOOKUP($A$9:$A$93,dt!$A$2:$M$78,11,FALSE)</f>
        <v>7</v>
      </c>
      <c r="L55" s="21">
        <f>VLOOKUP($A$9:$A$93,dt!$A$2:$M$78,12,FALSE)</f>
        <v>71383</v>
      </c>
      <c r="M55" s="21">
        <f>VLOOKUP($A$9:$A$93,dt!$A$2:$M$78,13,FALSE)</f>
        <v>2621</v>
      </c>
    </row>
    <row r="56" spans="1:13" ht="20.45" customHeight="1" outlineLevel="1">
      <c r="A56" s="20" t="s">
        <v>65</v>
      </c>
      <c r="B56" s="21">
        <f>VLOOKUP($A$9:$A$93,dt!$A$2:$M$78,2,FALSE)</f>
        <v>37146</v>
      </c>
      <c r="C56" s="21">
        <f>VLOOKUP($A$9:$A$93,dt!$A$2:$M$78,3,FALSE)</f>
        <v>1891</v>
      </c>
      <c r="D56" s="21">
        <f>VLOOKUP($A$9:$A$93,dt!$A$2:$M$78,4,FALSE)</f>
        <v>2079</v>
      </c>
      <c r="E56" s="21">
        <f>VLOOKUP($A$9:$A$93,dt!$A$2:$M$78,5,FALSE)</f>
        <v>72</v>
      </c>
      <c r="F56" s="21">
        <f>VLOOKUP($A$9:$A$93,dt!$A$2:$M$78,6,FALSE)</f>
        <v>40373</v>
      </c>
      <c r="G56" s="21">
        <f>VLOOKUP($A$9:$A$93,dt!$A$2:$M$78,7,FALSE)</f>
        <v>240</v>
      </c>
      <c r="H56" s="21">
        <f>VLOOKUP($A$9:$A$93,dt!$A$2:$M$78,8,FALSE)</f>
        <v>129</v>
      </c>
      <c r="I56" s="21">
        <f>VLOOKUP($A$9:$A$93,dt!$A$2:$M$78,9,FALSE)</f>
        <v>9</v>
      </c>
      <c r="J56" s="21">
        <f>VLOOKUP($A$9:$A$93,dt!$A$2:$M$78,10,FALSE)</f>
        <v>186</v>
      </c>
      <c r="K56" s="21">
        <f>VLOOKUP($A$9:$A$93,dt!$A$2:$M$78,11,FALSE)</f>
        <v>3</v>
      </c>
      <c r="L56" s="21">
        <f>VLOOKUP($A$9:$A$93,dt!$A$2:$M$78,12,FALSE)</f>
        <v>79913</v>
      </c>
      <c r="M56" s="21">
        <f>VLOOKUP($A$9:$A$93,dt!$A$2:$M$78,13,FALSE)</f>
        <v>2125</v>
      </c>
    </row>
    <row r="57" spans="1:13" ht="20.45" customHeight="1" outlineLevel="1">
      <c r="A57" s="20" t="s">
        <v>66</v>
      </c>
      <c r="B57" s="21">
        <f>VLOOKUP($A$9:$A$93,dt!$A$2:$M$78,2,FALSE)</f>
        <v>95368</v>
      </c>
      <c r="C57" s="21">
        <f>VLOOKUP($A$9:$A$93,dt!$A$2:$M$78,3,FALSE)</f>
        <v>3920</v>
      </c>
      <c r="D57" s="21">
        <f>VLOOKUP($A$9:$A$93,dt!$A$2:$M$78,4,FALSE)</f>
        <v>7088</v>
      </c>
      <c r="E57" s="21">
        <f>VLOOKUP($A$9:$A$93,dt!$A$2:$M$78,5,FALSE)</f>
        <v>195</v>
      </c>
      <c r="F57" s="21">
        <f>VLOOKUP($A$9:$A$93,dt!$A$2:$M$78,6,FALSE)</f>
        <v>61694</v>
      </c>
      <c r="G57" s="21">
        <f>VLOOKUP($A$9:$A$93,dt!$A$2:$M$78,7,FALSE)</f>
        <v>1026</v>
      </c>
      <c r="H57" s="21">
        <f>VLOOKUP($A$9:$A$93,dt!$A$2:$M$78,8,FALSE)</f>
        <v>487</v>
      </c>
      <c r="I57" s="21">
        <f>VLOOKUP($A$9:$A$93,dt!$A$2:$M$78,9,FALSE)</f>
        <v>41</v>
      </c>
      <c r="J57" s="21">
        <f>VLOOKUP($A$9:$A$93,dt!$A$2:$M$78,10,FALSE)</f>
        <v>1117</v>
      </c>
      <c r="K57" s="21">
        <f>VLOOKUP($A$9:$A$93,dt!$A$2:$M$78,11,FALSE)</f>
        <v>4</v>
      </c>
      <c r="L57" s="21">
        <f>VLOOKUP($A$9:$A$93,dt!$A$2:$M$78,12,FALSE)</f>
        <v>165754</v>
      </c>
      <c r="M57" s="21">
        <f>VLOOKUP($A$9:$A$93,dt!$A$2:$M$78,13,FALSE)</f>
        <v>4917</v>
      </c>
    </row>
    <row r="58" spans="1:13" ht="20.45" customHeight="1" outlineLevel="1">
      <c r="A58" s="20" t="s">
        <v>67</v>
      </c>
      <c r="B58" s="21">
        <f>VLOOKUP($A$9:$A$93,dt!$A$2:$M$78,2,FALSE)</f>
        <v>9716</v>
      </c>
      <c r="C58" s="21">
        <f>VLOOKUP($A$9:$A$93,dt!$A$2:$M$78,3,FALSE)</f>
        <v>661</v>
      </c>
      <c r="D58" s="21">
        <f>VLOOKUP($A$9:$A$93,dt!$A$2:$M$78,4,FALSE)</f>
        <v>200</v>
      </c>
      <c r="E58" s="21">
        <f>VLOOKUP($A$9:$A$93,dt!$A$2:$M$78,5,FALSE)</f>
        <v>19</v>
      </c>
      <c r="F58" s="21">
        <f>VLOOKUP($A$9:$A$93,dt!$A$2:$M$78,6,FALSE)</f>
        <v>4090</v>
      </c>
      <c r="G58" s="21">
        <f>VLOOKUP($A$9:$A$93,dt!$A$2:$M$78,7,FALSE)</f>
        <v>106</v>
      </c>
      <c r="H58" s="21">
        <f>VLOOKUP($A$9:$A$93,dt!$A$2:$M$78,8,FALSE)</f>
        <v>122</v>
      </c>
      <c r="I58" s="21">
        <f>VLOOKUP($A$9:$A$93,dt!$A$2:$M$78,9,FALSE)</f>
        <v>6</v>
      </c>
      <c r="J58" s="21">
        <f>VLOOKUP($A$9:$A$93,dt!$A$2:$M$78,10,FALSE)</f>
        <v>77</v>
      </c>
      <c r="K58" s="21">
        <f>VLOOKUP($A$9:$A$93,dt!$A$2:$M$78,11,FALSE)</f>
        <v>6</v>
      </c>
      <c r="L58" s="21">
        <f>VLOOKUP($A$9:$A$93,dt!$A$2:$M$78,12,FALSE)</f>
        <v>14205</v>
      </c>
      <c r="M58" s="21">
        <f>VLOOKUP($A$9:$A$93,dt!$A$2:$M$78,13,FALSE)</f>
        <v>775</v>
      </c>
    </row>
    <row r="59" spans="1:13" ht="20.45" customHeight="1">
      <c r="A59" s="18" t="s">
        <v>9</v>
      </c>
      <c r="B59" s="15">
        <f t="shared" ref="B59:M59" si="6">SUM(B60:B68)</f>
        <v>299099</v>
      </c>
      <c r="C59" s="15">
        <f t="shared" si="6"/>
        <v>13589</v>
      </c>
      <c r="D59" s="15">
        <f t="shared" si="6"/>
        <v>803063</v>
      </c>
      <c r="E59" s="15">
        <f t="shared" si="6"/>
        <v>1122</v>
      </c>
      <c r="F59" s="15">
        <f t="shared" si="6"/>
        <v>926118</v>
      </c>
      <c r="G59" s="15">
        <f t="shared" si="6"/>
        <v>8396</v>
      </c>
      <c r="H59" s="15">
        <f t="shared" si="6"/>
        <v>27514</v>
      </c>
      <c r="I59" s="15">
        <f t="shared" si="6"/>
        <v>92</v>
      </c>
      <c r="J59" s="15">
        <f t="shared" si="6"/>
        <v>2162588</v>
      </c>
      <c r="K59" s="15">
        <f t="shared" si="6"/>
        <v>801</v>
      </c>
      <c r="L59" s="15">
        <f t="shared" si="6"/>
        <v>4218382</v>
      </c>
      <c r="M59" s="15">
        <f t="shared" si="6"/>
        <v>22399</v>
      </c>
    </row>
    <row r="60" spans="1:13" ht="20.45" customHeight="1" outlineLevel="1">
      <c r="A60" s="20" t="s">
        <v>68</v>
      </c>
      <c r="B60" s="21">
        <f>VLOOKUP($A$9:$A$93,dt!$A$2:$M$78,2,FALSE)</f>
        <v>11491</v>
      </c>
      <c r="C60" s="21">
        <f>VLOOKUP($A$9:$A$93,dt!$A$2:$M$78,3,FALSE)</f>
        <v>492</v>
      </c>
      <c r="D60" s="21">
        <f>VLOOKUP($A$9:$A$93,dt!$A$2:$M$78,4,FALSE)</f>
        <v>6557</v>
      </c>
      <c r="E60" s="21">
        <f>VLOOKUP($A$9:$A$93,dt!$A$2:$M$78,5,FALSE)</f>
        <v>41</v>
      </c>
      <c r="F60" s="21">
        <f>VLOOKUP($A$9:$A$93,dt!$A$2:$M$78,6,FALSE)</f>
        <v>24772</v>
      </c>
      <c r="G60" s="21">
        <f>VLOOKUP($A$9:$A$93,dt!$A$2:$M$78,7,FALSE)</f>
        <v>119</v>
      </c>
      <c r="H60" s="21">
        <f>VLOOKUP($A$9:$A$93,dt!$A$2:$M$78,8,FALSE)</f>
        <v>5995</v>
      </c>
      <c r="I60" s="21">
        <f>VLOOKUP($A$9:$A$93,dt!$A$2:$M$78,9,FALSE)</f>
        <v>2</v>
      </c>
      <c r="J60" s="21">
        <f>VLOOKUP($A$9:$A$93,dt!$A$2:$M$78,10,FALSE)</f>
        <v>72932</v>
      </c>
      <c r="K60" s="21">
        <f>VLOOKUP($A$9:$A$93,dt!$A$2:$M$78,11,FALSE)</f>
        <v>19</v>
      </c>
      <c r="L60" s="21">
        <f>VLOOKUP($A$9:$A$93,dt!$A$2:$M$78,12,FALSE)</f>
        <v>121747</v>
      </c>
      <c r="M60" s="21">
        <f>VLOOKUP($A$9:$A$93,dt!$A$2:$M$78,13,FALSE)</f>
        <v>656</v>
      </c>
    </row>
    <row r="61" spans="1:13" ht="20.45" customHeight="1" outlineLevel="1">
      <c r="A61" s="20" t="s">
        <v>69</v>
      </c>
      <c r="B61" s="21">
        <f>VLOOKUP($A$9:$A$93,dt!$A$2:$M$78,2,FALSE)</f>
        <v>41461</v>
      </c>
      <c r="C61" s="21">
        <f>VLOOKUP($A$9:$A$93,dt!$A$2:$M$78,3,FALSE)</f>
        <v>1684</v>
      </c>
      <c r="D61" s="21">
        <f>VLOOKUP($A$9:$A$93,dt!$A$2:$M$78,4,FALSE)</f>
        <v>8711</v>
      </c>
      <c r="E61" s="21">
        <f>VLOOKUP($A$9:$A$93,dt!$A$2:$M$78,5,FALSE)</f>
        <v>195</v>
      </c>
      <c r="F61" s="21">
        <f>VLOOKUP($A$9:$A$93,dt!$A$2:$M$78,6,FALSE)</f>
        <v>203887</v>
      </c>
      <c r="G61" s="21">
        <f>VLOOKUP($A$9:$A$93,dt!$A$2:$M$78,7,FALSE)</f>
        <v>2138</v>
      </c>
      <c r="H61" s="21">
        <f>VLOOKUP($A$9:$A$93,dt!$A$2:$M$78,8,FALSE)</f>
        <v>12951</v>
      </c>
      <c r="I61" s="21">
        <f>VLOOKUP($A$9:$A$93,dt!$A$2:$M$78,9,FALSE)</f>
        <v>32</v>
      </c>
      <c r="J61" s="21">
        <f>VLOOKUP($A$9:$A$93,dt!$A$2:$M$78,10,FALSE)</f>
        <v>519251</v>
      </c>
      <c r="K61" s="21">
        <f>VLOOKUP($A$9:$A$93,dt!$A$2:$M$78,11,FALSE)</f>
        <v>178</v>
      </c>
      <c r="L61" s="21">
        <f>VLOOKUP($A$9:$A$93,dt!$A$2:$M$78,12,FALSE)</f>
        <v>786261</v>
      </c>
      <c r="M61" s="21">
        <f>VLOOKUP($A$9:$A$93,dt!$A$2:$M$78,13,FALSE)</f>
        <v>3805</v>
      </c>
    </row>
    <row r="62" spans="1:13" ht="20.45" customHeight="1" outlineLevel="1">
      <c r="A62" s="20" t="s">
        <v>70</v>
      </c>
      <c r="B62" s="21">
        <f>VLOOKUP($A$9:$A$93,dt!$A$2:$M$78,2,FALSE)</f>
        <v>19774</v>
      </c>
      <c r="C62" s="21">
        <f>VLOOKUP($A$9:$A$93,dt!$A$2:$M$78,3,FALSE)</f>
        <v>966</v>
      </c>
      <c r="D62" s="21">
        <f>VLOOKUP($A$9:$A$93,dt!$A$2:$M$78,4,FALSE)</f>
        <v>9652</v>
      </c>
      <c r="E62" s="21">
        <f>VLOOKUP($A$9:$A$93,dt!$A$2:$M$78,5,FALSE)</f>
        <v>125</v>
      </c>
      <c r="F62" s="21">
        <f>VLOOKUP($A$9:$A$93,dt!$A$2:$M$78,6,FALSE)</f>
        <v>128269</v>
      </c>
      <c r="G62" s="21">
        <f>VLOOKUP($A$9:$A$93,dt!$A$2:$M$78,7,FALSE)</f>
        <v>2269</v>
      </c>
      <c r="H62" s="21">
        <f>VLOOKUP($A$9:$A$93,dt!$A$2:$M$78,8,FALSE)</f>
        <v>2889</v>
      </c>
      <c r="I62" s="21">
        <f>VLOOKUP($A$9:$A$93,dt!$A$2:$M$78,9,FALSE)</f>
        <v>7</v>
      </c>
      <c r="J62" s="21">
        <f>VLOOKUP($A$9:$A$93,dt!$A$2:$M$78,10,FALSE)</f>
        <v>64119</v>
      </c>
      <c r="K62" s="21">
        <f>VLOOKUP($A$9:$A$93,dt!$A$2:$M$78,11,FALSE)</f>
        <v>40</v>
      </c>
      <c r="L62" s="21">
        <f>VLOOKUP($A$9:$A$93,dt!$A$2:$M$78,12,FALSE)</f>
        <v>224703</v>
      </c>
      <c r="M62" s="21">
        <f>VLOOKUP($A$9:$A$93,dt!$A$2:$M$78,13,FALSE)</f>
        <v>3173</v>
      </c>
    </row>
    <row r="63" spans="1:13" ht="20.45" customHeight="1" outlineLevel="1">
      <c r="A63" s="20" t="s">
        <v>71</v>
      </c>
      <c r="B63" s="21">
        <f>VLOOKUP($A$9:$A$93,dt!$A$2:$M$78,2,FALSE)</f>
        <v>37034</v>
      </c>
      <c r="C63" s="21">
        <f>VLOOKUP($A$9:$A$93,dt!$A$2:$M$78,3,FALSE)</f>
        <v>1762</v>
      </c>
      <c r="D63" s="21">
        <f>VLOOKUP($A$9:$A$93,dt!$A$2:$M$78,4,FALSE)</f>
        <v>7832</v>
      </c>
      <c r="E63" s="21">
        <f>VLOOKUP($A$9:$A$93,dt!$A$2:$M$78,5,FALSE)</f>
        <v>196</v>
      </c>
      <c r="F63" s="21">
        <f>VLOOKUP($A$9:$A$93,dt!$A$2:$M$78,6,FALSE)</f>
        <v>69352</v>
      </c>
      <c r="G63" s="21">
        <f>VLOOKUP($A$9:$A$93,dt!$A$2:$M$78,7,FALSE)</f>
        <v>841</v>
      </c>
      <c r="H63" s="21">
        <f>VLOOKUP($A$9:$A$93,dt!$A$2:$M$78,8,FALSE)</f>
        <v>2197</v>
      </c>
      <c r="I63" s="21">
        <f>VLOOKUP($A$9:$A$93,dt!$A$2:$M$78,9,FALSE)</f>
        <v>11</v>
      </c>
      <c r="J63" s="21">
        <f>VLOOKUP($A$9:$A$93,dt!$A$2:$M$78,10,FALSE)</f>
        <v>133017</v>
      </c>
      <c r="K63" s="21">
        <f>VLOOKUP($A$9:$A$93,dt!$A$2:$M$78,11,FALSE)</f>
        <v>77</v>
      </c>
      <c r="L63" s="21">
        <f>VLOOKUP($A$9:$A$93,dt!$A$2:$M$78,12,FALSE)</f>
        <v>249432</v>
      </c>
      <c r="M63" s="21">
        <f>VLOOKUP($A$9:$A$93,dt!$A$2:$M$78,13,FALSE)</f>
        <v>2704</v>
      </c>
    </row>
    <row r="64" spans="1:13" ht="20.45" customHeight="1" outlineLevel="1">
      <c r="A64" s="20" t="s">
        <v>72</v>
      </c>
      <c r="B64" s="21">
        <f>VLOOKUP($A$9:$A$93,dt!$A$2:$M$78,2,FALSE)</f>
        <v>27825</v>
      </c>
      <c r="C64" s="21">
        <f>VLOOKUP($A$9:$A$93,dt!$A$2:$M$78,3,FALSE)</f>
        <v>1575</v>
      </c>
      <c r="D64" s="21">
        <f>VLOOKUP($A$9:$A$93,dt!$A$2:$M$78,4,FALSE)</f>
        <v>1002</v>
      </c>
      <c r="E64" s="21">
        <f>VLOOKUP($A$9:$A$93,dt!$A$2:$M$78,5,FALSE)</f>
        <v>82</v>
      </c>
      <c r="F64" s="21">
        <f>VLOOKUP($A$9:$A$93,dt!$A$2:$M$78,6,FALSE)</f>
        <v>7823</v>
      </c>
      <c r="G64" s="21">
        <f>VLOOKUP($A$9:$A$93,dt!$A$2:$M$78,7,FALSE)</f>
        <v>184</v>
      </c>
      <c r="H64" s="21">
        <f>VLOOKUP($A$9:$A$93,dt!$A$2:$M$78,8,FALSE)</f>
        <v>150</v>
      </c>
      <c r="I64" s="21">
        <f>VLOOKUP($A$9:$A$93,dt!$A$2:$M$78,9,FALSE)</f>
        <v>15</v>
      </c>
      <c r="J64" s="21">
        <f>VLOOKUP($A$9:$A$93,dt!$A$2:$M$78,10,FALSE)</f>
        <v>306</v>
      </c>
      <c r="K64" s="21">
        <f>VLOOKUP($A$9:$A$93,dt!$A$2:$M$78,11,FALSE)</f>
        <v>15</v>
      </c>
      <c r="L64" s="21">
        <f>VLOOKUP($A$9:$A$93,dt!$A$2:$M$78,12,FALSE)</f>
        <v>37106</v>
      </c>
      <c r="M64" s="21">
        <f>VLOOKUP($A$9:$A$93,dt!$A$2:$M$78,13,FALSE)</f>
        <v>1781</v>
      </c>
    </row>
    <row r="65" spans="1:13" ht="20.45" customHeight="1" outlineLevel="1">
      <c r="A65" s="20" t="s">
        <v>76</v>
      </c>
      <c r="B65" s="21">
        <f>VLOOKUP($A$9:$A$93,dt!$A$2:$M$78,2,FALSE)</f>
        <v>12975</v>
      </c>
      <c r="C65" s="21">
        <f>VLOOKUP($A$9:$A$93,dt!$A$2:$M$78,3,FALSE)</f>
        <v>830</v>
      </c>
      <c r="D65" s="21">
        <f>VLOOKUP($A$9:$A$93,dt!$A$2:$M$78,4,FALSE)</f>
        <v>2373</v>
      </c>
      <c r="E65" s="21">
        <f>VLOOKUP($A$9:$A$93,dt!$A$2:$M$78,5,FALSE)</f>
        <v>47</v>
      </c>
      <c r="F65" s="21">
        <f>VLOOKUP($A$9:$A$93,dt!$A$2:$M$78,6,FALSE)</f>
        <v>86278</v>
      </c>
      <c r="G65" s="21">
        <f>VLOOKUP($A$9:$A$93,dt!$A$2:$M$78,7,FALSE)</f>
        <v>556</v>
      </c>
      <c r="H65" s="21">
        <f>VLOOKUP($A$9:$A$93,dt!$A$2:$M$78,8,FALSE)</f>
        <v>160</v>
      </c>
      <c r="I65" s="21">
        <f>VLOOKUP($A$9:$A$93,dt!$A$2:$M$78,9,FALSE)</f>
        <v>7</v>
      </c>
      <c r="J65" s="21">
        <f>VLOOKUP($A$9:$A$93,dt!$A$2:$M$78,10,FALSE)</f>
        <v>79848</v>
      </c>
      <c r="K65" s="21">
        <f>VLOOKUP($A$9:$A$93,dt!$A$2:$M$78,11,FALSE)</f>
        <v>33</v>
      </c>
      <c r="L65" s="21">
        <f>VLOOKUP($A$9:$A$93,dt!$A$2:$M$78,12,FALSE)</f>
        <v>181634</v>
      </c>
      <c r="M65" s="21">
        <f>VLOOKUP($A$9:$A$93,dt!$A$2:$M$78,13,FALSE)</f>
        <v>1384</v>
      </c>
    </row>
    <row r="66" spans="1:13" ht="20.45" customHeight="1" outlineLevel="1">
      <c r="A66" s="20" t="s">
        <v>73</v>
      </c>
      <c r="B66" s="21">
        <f>VLOOKUP($A$9:$A$93,dt!$A$2:$M$78,2,FALSE)</f>
        <v>54274</v>
      </c>
      <c r="C66" s="21">
        <f>VLOOKUP($A$9:$A$93,dt!$A$2:$M$78,3,FALSE)</f>
        <v>2283</v>
      </c>
      <c r="D66" s="21">
        <f>VLOOKUP($A$9:$A$93,dt!$A$2:$M$78,4,FALSE)</f>
        <v>17372</v>
      </c>
      <c r="E66" s="21">
        <f>VLOOKUP($A$9:$A$93,dt!$A$2:$M$78,5,FALSE)</f>
        <v>181</v>
      </c>
      <c r="F66" s="21">
        <f>VLOOKUP($A$9:$A$93,dt!$A$2:$M$78,6,FALSE)</f>
        <v>151458</v>
      </c>
      <c r="G66" s="21">
        <f>VLOOKUP($A$9:$A$93,dt!$A$2:$M$78,7,FALSE)</f>
        <v>880</v>
      </c>
      <c r="H66" s="21">
        <f>VLOOKUP($A$9:$A$93,dt!$A$2:$M$78,8,FALSE)</f>
        <v>208</v>
      </c>
      <c r="I66" s="21">
        <f>VLOOKUP($A$9:$A$93,dt!$A$2:$M$78,9,FALSE)</f>
        <v>10</v>
      </c>
      <c r="J66" s="21">
        <f>VLOOKUP($A$9:$A$93,dt!$A$2:$M$78,10,FALSE)</f>
        <v>599937</v>
      </c>
      <c r="K66" s="21">
        <f>VLOOKUP($A$9:$A$93,dt!$A$2:$M$78,11,FALSE)</f>
        <v>257</v>
      </c>
      <c r="L66" s="21">
        <f>VLOOKUP($A$9:$A$93,dt!$A$2:$M$78,12,FALSE)</f>
        <v>823249</v>
      </c>
      <c r="M66" s="21">
        <f>VLOOKUP($A$9:$A$93,dt!$A$2:$M$78,13,FALSE)</f>
        <v>3335</v>
      </c>
    </row>
    <row r="67" spans="1:13" ht="20.45" customHeight="1" outlineLevel="1">
      <c r="A67" s="20" t="s">
        <v>74</v>
      </c>
      <c r="B67" s="21">
        <f>VLOOKUP($A$9:$A$93,dt!$A$2:$M$78,2,FALSE)</f>
        <v>38861</v>
      </c>
      <c r="C67" s="21">
        <f>VLOOKUP($A$9:$A$93,dt!$A$2:$M$78,3,FALSE)</f>
        <v>1277</v>
      </c>
      <c r="D67" s="21">
        <f>VLOOKUP($A$9:$A$93,dt!$A$2:$M$78,4,FALSE)</f>
        <v>3834</v>
      </c>
      <c r="E67" s="21">
        <f>VLOOKUP($A$9:$A$93,dt!$A$2:$M$78,5,FALSE)</f>
        <v>50</v>
      </c>
      <c r="F67" s="21">
        <f>VLOOKUP($A$9:$A$93,dt!$A$2:$M$78,6,FALSE)</f>
        <v>186777</v>
      </c>
      <c r="G67" s="21">
        <f>VLOOKUP($A$9:$A$93,dt!$A$2:$M$78,7,FALSE)</f>
        <v>1012</v>
      </c>
      <c r="H67" s="21">
        <f>VLOOKUP($A$9:$A$93,dt!$A$2:$M$78,8,FALSE)</f>
        <v>2800</v>
      </c>
      <c r="I67" s="21">
        <f>VLOOKUP($A$9:$A$93,dt!$A$2:$M$78,9,FALSE)</f>
        <v>3</v>
      </c>
      <c r="J67" s="21">
        <f>VLOOKUP($A$9:$A$93,dt!$A$2:$M$78,10,FALSE)</f>
        <v>691060</v>
      </c>
      <c r="K67" s="21">
        <f>VLOOKUP($A$9:$A$93,dt!$A$2:$M$78,11,FALSE)</f>
        <v>176</v>
      </c>
      <c r="L67" s="21">
        <f>VLOOKUP($A$9:$A$93,dt!$A$2:$M$78,12,FALSE)</f>
        <v>923332</v>
      </c>
      <c r="M67" s="21">
        <f>VLOOKUP($A$9:$A$93,dt!$A$2:$M$78,13,FALSE)</f>
        <v>2379</v>
      </c>
    </row>
    <row r="68" spans="1:13" ht="20.45" customHeight="1" outlineLevel="1">
      <c r="A68" s="20" t="s">
        <v>75</v>
      </c>
      <c r="B68" s="21">
        <f>VLOOKUP($A$9:$A$93,dt!$A$2:$M$78,2,FALSE)</f>
        <v>55404</v>
      </c>
      <c r="C68" s="21">
        <f>VLOOKUP($A$9:$A$93,dt!$A$2:$M$78,3,FALSE)</f>
        <v>2720</v>
      </c>
      <c r="D68" s="21">
        <f>VLOOKUP($A$9:$A$93,dt!$A$2:$M$78,4,FALSE)</f>
        <v>745730</v>
      </c>
      <c r="E68" s="21">
        <f>VLOOKUP($A$9:$A$93,dt!$A$2:$M$78,5,FALSE)</f>
        <v>205</v>
      </c>
      <c r="F68" s="21">
        <f>VLOOKUP($A$9:$A$93,dt!$A$2:$M$78,6,FALSE)</f>
        <v>67502</v>
      </c>
      <c r="G68" s="21">
        <f>VLOOKUP($A$9:$A$93,dt!$A$2:$M$78,7,FALSE)</f>
        <v>397</v>
      </c>
      <c r="H68" s="21">
        <f>VLOOKUP($A$9:$A$93,dt!$A$2:$M$78,8,FALSE)</f>
        <v>164</v>
      </c>
      <c r="I68" s="21">
        <f>VLOOKUP($A$9:$A$93,dt!$A$2:$M$78,9,FALSE)</f>
        <v>5</v>
      </c>
      <c r="J68" s="21">
        <f>VLOOKUP($A$9:$A$93,dt!$A$2:$M$78,10,FALSE)</f>
        <v>2118</v>
      </c>
      <c r="K68" s="21">
        <f>VLOOKUP($A$9:$A$93,dt!$A$2:$M$78,11,FALSE)</f>
        <v>6</v>
      </c>
      <c r="L68" s="21">
        <f>VLOOKUP($A$9:$A$93,dt!$A$2:$M$78,12,FALSE)</f>
        <v>870918</v>
      </c>
      <c r="M68" s="21">
        <f>VLOOKUP($A$9:$A$93,dt!$A$2:$M$78,13,FALSE)</f>
        <v>3182</v>
      </c>
    </row>
    <row r="69" spans="1:13" ht="20.45" customHeight="1">
      <c r="A69" s="18" t="s">
        <v>10</v>
      </c>
      <c r="B69" s="15">
        <f t="shared" ref="B69:M69" si="7">SUM(B70:B77)</f>
        <v>120949</v>
      </c>
      <c r="C69" s="15">
        <f t="shared" si="7"/>
        <v>5155</v>
      </c>
      <c r="D69" s="15">
        <f t="shared" si="7"/>
        <v>1786383</v>
      </c>
      <c r="E69" s="15">
        <f t="shared" si="7"/>
        <v>1134</v>
      </c>
      <c r="F69" s="15">
        <f t="shared" si="7"/>
        <v>3002859</v>
      </c>
      <c r="G69" s="15">
        <f t="shared" si="7"/>
        <v>4760</v>
      </c>
      <c r="H69" s="15">
        <f t="shared" si="7"/>
        <v>265007</v>
      </c>
      <c r="I69" s="15">
        <f t="shared" si="7"/>
        <v>73</v>
      </c>
      <c r="J69" s="15">
        <f t="shared" si="7"/>
        <v>2030518</v>
      </c>
      <c r="K69" s="15">
        <f t="shared" si="7"/>
        <v>314</v>
      </c>
      <c r="L69" s="15">
        <f t="shared" si="7"/>
        <v>7205716</v>
      </c>
      <c r="M69" s="15">
        <f t="shared" si="7"/>
        <v>10564</v>
      </c>
    </row>
    <row r="70" spans="1:13" ht="20.45" customHeight="1" outlineLevel="1">
      <c r="A70" s="20" t="s">
        <v>77</v>
      </c>
      <c r="B70" s="21">
        <f>VLOOKUP($A$9:$A$93,dt!$A$2:$M$78,2,FALSE)</f>
        <v>10715</v>
      </c>
      <c r="C70" s="21">
        <f>VLOOKUP($A$9:$A$93,dt!$A$2:$M$78,3,FALSE)</f>
        <v>538</v>
      </c>
      <c r="D70" s="21">
        <f>VLOOKUP($A$9:$A$93,dt!$A$2:$M$78,4,FALSE)</f>
        <v>366442</v>
      </c>
      <c r="E70" s="21">
        <f>VLOOKUP($A$9:$A$93,dt!$A$2:$M$78,5,FALSE)</f>
        <v>110</v>
      </c>
      <c r="F70" s="21">
        <f>VLOOKUP($A$9:$A$93,dt!$A$2:$M$78,6,FALSE)</f>
        <v>120649</v>
      </c>
      <c r="G70" s="21">
        <f>VLOOKUP($A$9:$A$93,dt!$A$2:$M$78,7,FALSE)</f>
        <v>560</v>
      </c>
      <c r="H70" s="21">
        <f>VLOOKUP($A$9:$A$93,dt!$A$2:$M$78,8,FALSE)</f>
        <v>4238</v>
      </c>
      <c r="I70" s="21">
        <f>VLOOKUP($A$9:$A$93,dt!$A$2:$M$78,9,FALSE)</f>
        <v>9</v>
      </c>
      <c r="J70" s="21">
        <f>VLOOKUP($A$9:$A$93,dt!$A$2:$M$78,10,FALSE)</f>
        <v>3541</v>
      </c>
      <c r="K70" s="21">
        <f>VLOOKUP($A$9:$A$93,dt!$A$2:$M$78,11,FALSE)</f>
        <v>6</v>
      </c>
      <c r="L70" s="21">
        <f>VLOOKUP($A$9:$A$93,dt!$A$2:$M$78,12,FALSE)</f>
        <v>505585</v>
      </c>
      <c r="M70" s="21">
        <f>VLOOKUP($A$9:$A$93,dt!$A$2:$M$78,13,FALSE)</f>
        <v>1124</v>
      </c>
    </row>
    <row r="71" spans="1:13" ht="20.45" customHeight="1" outlineLevel="1">
      <c r="A71" s="20" t="s">
        <v>78</v>
      </c>
      <c r="B71" s="21">
        <f>VLOOKUP($A$9:$A$93,dt!$A$2:$M$78,2,FALSE)</f>
        <v>19606</v>
      </c>
      <c r="C71" s="21">
        <f>VLOOKUP($A$9:$A$93,dt!$A$2:$M$78,3,FALSE)</f>
        <v>1169</v>
      </c>
      <c r="D71" s="21">
        <f>VLOOKUP($A$9:$A$93,dt!$A$2:$M$78,4,FALSE)</f>
        <v>383650</v>
      </c>
      <c r="E71" s="21">
        <f>VLOOKUP($A$9:$A$93,dt!$A$2:$M$78,5,FALSE)</f>
        <v>251</v>
      </c>
      <c r="F71" s="21">
        <f>VLOOKUP($A$9:$A$93,dt!$A$2:$M$78,6,FALSE)</f>
        <v>82013</v>
      </c>
      <c r="G71" s="21">
        <f>VLOOKUP($A$9:$A$93,dt!$A$2:$M$78,7,FALSE)</f>
        <v>629</v>
      </c>
      <c r="H71" s="21">
        <f>VLOOKUP($A$9:$A$93,dt!$A$2:$M$78,8,FALSE)</f>
        <v>33841</v>
      </c>
      <c r="I71" s="21">
        <f>VLOOKUP($A$9:$A$93,dt!$A$2:$M$78,9,FALSE)</f>
        <v>16</v>
      </c>
      <c r="J71" s="21">
        <f>VLOOKUP($A$9:$A$93,dt!$A$2:$M$78,10,FALSE)</f>
        <v>205806</v>
      </c>
      <c r="K71" s="21">
        <f>VLOOKUP($A$9:$A$93,dt!$A$2:$M$78,11,FALSE)</f>
        <v>27</v>
      </c>
      <c r="L71" s="21">
        <f>VLOOKUP($A$9:$A$93,dt!$A$2:$M$78,12,FALSE)</f>
        <v>724916</v>
      </c>
      <c r="M71" s="21">
        <f>VLOOKUP($A$9:$A$93,dt!$A$2:$M$78,13,FALSE)</f>
        <v>1937</v>
      </c>
    </row>
    <row r="72" spans="1:13" ht="20.45" customHeight="1" outlineLevel="1">
      <c r="A72" s="20" t="s">
        <v>84</v>
      </c>
      <c r="B72" s="21">
        <f>VLOOKUP($A$9:$A$93,dt!$A$2:$M$78,2,FALSE)</f>
        <v>50613</v>
      </c>
      <c r="C72" s="21">
        <f>VLOOKUP($A$9:$A$93,dt!$A$2:$M$78,3,FALSE)</f>
        <v>1708</v>
      </c>
      <c r="D72" s="21">
        <f>VLOOKUP($A$9:$A$93,dt!$A$2:$M$78,4,FALSE)</f>
        <v>53119</v>
      </c>
      <c r="E72" s="21">
        <f>VLOOKUP($A$9:$A$93,dt!$A$2:$M$78,5,FALSE)</f>
        <v>291</v>
      </c>
      <c r="F72" s="21">
        <f>VLOOKUP($A$9:$A$93,dt!$A$2:$M$78,6,FALSE)</f>
        <v>1840029</v>
      </c>
      <c r="G72" s="21">
        <f>VLOOKUP($A$9:$A$93,dt!$A$2:$M$78,7,FALSE)</f>
        <v>1683</v>
      </c>
      <c r="H72" s="21">
        <f>VLOOKUP($A$9:$A$93,dt!$A$2:$M$78,8,FALSE)</f>
        <v>113095</v>
      </c>
      <c r="I72" s="21">
        <f>VLOOKUP($A$9:$A$93,dt!$A$2:$M$78,9,FALSE)</f>
        <v>18</v>
      </c>
      <c r="J72" s="21">
        <f>VLOOKUP($A$9:$A$93,dt!$A$2:$M$78,10,FALSE)</f>
        <v>1410581</v>
      </c>
      <c r="K72" s="21">
        <f>VLOOKUP($A$9:$A$93,dt!$A$2:$M$78,11,FALSE)</f>
        <v>212</v>
      </c>
      <c r="L72" s="21">
        <f>VLOOKUP($A$9:$A$93,dt!$A$2:$M$78,12,FALSE)</f>
        <v>3467437</v>
      </c>
      <c r="M72" s="21">
        <f>VLOOKUP($A$9:$A$93,dt!$A$2:$M$78,13,FALSE)</f>
        <v>3634</v>
      </c>
    </row>
    <row r="73" spans="1:13" ht="20.45" customHeight="1" outlineLevel="1">
      <c r="A73" s="20" t="s">
        <v>79</v>
      </c>
      <c r="B73" s="21">
        <f>VLOOKUP($A$9:$A$93,dt!$A$2:$M$78,2,FALSE)</f>
        <v>14147</v>
      </c>
      <c r="C73" s="21">
        <f>VLOOKUP($A$9:$A$93,dt!$A$2:$M$78,3,FALSE)</f>
        <v>488</v>
      </c>
      <c r="D73" s="21">
        <f>VLOOKUP($A$9:$A$93,dt!$A$2:$M$78,4,FALSE)</f>
        <v>962665</v>
      </c>
      <c r="E73" s="21">
        <f>VLOOKUP($A$9:$A$93,dt!$A$2:$M$78,5,FALSE)</f>
        <v>207</v>
      </c>
      <c r="F73" s="21">
        <f>VLOOKUP($A$9:$A$93,dt!$A$2:$M$78,6,FALSE)</f>
        <v>723925</v>
      </c>
      <c r="G73" s="21">
        <f>VLOOKUP($A$9:$A$93,dt!$A$2:$M$78,7,FALSE)</f>
        <v>628</v>
      </c>
      <c r="H73" s="21">
        <f>VLOOKUP($A$9:$A$93,dt!$A$2:$M$78,8,FALSE)</f>
        <v>62169</v>
      </c>
      <c r="I73" s="21">
        <f>VLOOKUP($A$9:$A$93,dt!$A$2:$M$78,9,FALSE)</f>
        <v>12</v>
      </c>
      <c r="J73" s="21">
        <f>VLOOKUP($A$9:$A$93,dt!$A$2:$M$78,10,FALSE)</f>
        <v>173917</v>
      </c>
      <c r="K73" s="21">
        <f>VLOOKUP($A$9:$A$93,dt!$A$2:$M$78,11,FALSE)</f>
        <v>23</v>
      </c>
      <c r="L73" s="21">
        <f>VLOOKUP($A$9:$A$93,dt!$A$2:$M$78,12,FALSE)</f>
        <v>1936823</v>
      </c>
      <c r="M73" s="21">
        <f>VLOOKUP($A$9:$A$93,dt!$A$2:$M$78,13,FALSE)</f>
        <v>1244</v>
      </c>
    </row>
    <row r="74" spans="1:13" ht="20.45" customHeight="1" outlineLevel="1">
      <c r="A74" s="20" t="s">
        <v>80</v>
      </c>
      <c r="B74" s="21">
        <f>VLOOKUP($A$9:$A$93,dt!$A$2:$M$78,2,FALSE)</f>
        <v>2502</v>
      </c>
      <c r="C74" s="21">
        <f>VLOOKUP($A$9:$A$93,dt!$A$2:$M$78,3,FALSE)</f>
        <v>102</v>
      </c>
      <c r="D74" s="21">
        <f>VLOOKUP($A$9:$A$93,dt!$A$2:$M$78,4,FALSE)</f>
        <v>181</v>
      </c>
      <c r="E74" s="21">
        <f>VLOOKUP($A$9:$A$93,dt!$A$2:$M$78,5,FALSE)</f>
        <v>6</v>
      </c>
      <c r="F74" s="21">
        <f>VLOOKUP($A$9:$A$93,dt!$A$2:$M$78,6,FALSE)</f>
        <v>7351</v>
      </c>
      <c r="G74" s="21">
        <f>VLOOKUP($A$9:$A$93,dt!$A$2:$M$78,7,FALSE)</f>
        <v>145</v>
      </c>
      <c r="H74" s="21">
        <f>VLOOKUP($A$9:$A$93,dt!$A$2:$M$78,8,FALSE)</f>
        <v>5</v>
      </c>
      <c r="I74" s="21">
        <f>VLOOKUP($A$9:$A$93,dt!$A$2:$M$78,9,FALSE)</f>
        <v>1</v>
      </c>
      <c r="J74" s="21">
        <f>VLOOKUP($A$9:$A$93,dt!$A$2:$M$78,10,FALSE)</f>
        <v>0</v>
      </c>
      <c r="K74" s="21">
        <f>VLOOKUP($A$9:$A$93,dt!$A$2:$M$78,11,FALSE)</f>
        <v>0</v>
      </c>
      <c r="L74" s="21">
        <f>VLOOKUP($A$9:$A$93,dt!$A$2:$M$78,12,FALSE)</f>
        <v>10039</v>
      </c>
      <c r="M74" s="21">
        <f>VLOOKUP($A$9:$A$93,dt!$A$2:$M$78,13,FALSE)</f>
        <v>245</v>
      </c>
    </row>
    <row r="75" spans="1:13" ht="20.45" customHeight="1" outlineLevel="1">
      <c r="A75" s="20" t="s">
        <v>81</v>
      </c>
      <c r="B75" s="21">
        <f>VLOOKUP($A$9:$A$93,dt!$A$2:$M$78,2,FALSE)</f>
        <v>836</v>
      </c>
      <c r="C75" s="21">
        <f>VLOOKUP($A$9:$A$93,dt!$A$2:$M$78,3,FALSE)</f>
        <v>69</v>
      </c>
      <c r="D75" s="21">
        <f>VLOOKUP($A$9:$A$93,dt!$A$2:$M$78,4,FALSE)</f>
        <v>163</v>
      </c>
      <c r="E75" s="21">
        <f>VLOOKUP($A$9:$A$93,dt!$A$2:$M$78,5,FALSE)</f>
        <v>17</v>
      </c>
      <c r="F75" s="21">
        <f>VLOOKUP($A$9:$A$93,dt!$A$2:$M$78,6,FALSE)</f>
        <v>3894</v>
      </c>
      <c r="G75" s="21">
        <f>VLOOKUP($A$9:$A$93,dt!$A$2:$M$78,7,FALSE)</f>
        <v>190</v>
      </c>
      <c r="H75" s="21">
        <f>VLOOKUP($A$9:$A$93,dt!$A$2:$M$78,8,FALSE)</f>
        <v>0</v>
      </c>
      <c r="I75" s="21">
        <f>VLOOKUP($A$9:$A$93,dt!$A$2:$M$78,9,FALSE)</f>
        <v>0</v>
      </c>
      <c r="J75" s="21">
        <f>VLOOKUP($A$9:$A$93,dt!$A$2:$M$78,10,FALSE)</f>
        <v>0</v>
      </c>
      <c r="K75" s="21">
        <f>VLOOKUP($A$9:$A$93,dt!$A$2:$M$78,11,FALSE)</f>
        <v>0</v>
      </c>
      <c r="L75" s="21">
        <f>VLOOKUP($A$9:$A$93,dt!$A$2:$M$78,12,FALSE)</f>
        <v>4893</v>
      </c>
      <c r="M75" s="21">
        <f>VLOOKUP($A$9:$A$93,dt!$A$2:$M$78,13,FALSE)</f>
        <v>249</v>
      </c>
    </row>
    <row r="76" spans="1:13" ht="20.45" customHeight="1" outlineLevel="1">
      <c r="A76" s="20" t="s">
        <v>82</v>
      </c>
      <c r="B76" s="21">
        <f>VLOOKUP($A$9:$A$93,dt!$A$2:$M$78,2,FALSE)</f>
        <v>11449</v>
      </c>
      <c r="C76" s="21">
        <f>VLOOKUP($A$9:$A$93,dt!$A$2:$M$78,3,FALSE)</f>
        <v>440</v>
      </c>
      <c r="D76" s="21">
        <f>VLOOKUP($A$9:$A$93,dt!$A$2:$M$78,4,FALSE)</f>
        <v>16714</v>
      </c>
      <c r="E76" s="21">
        <f>VLOOKUP($A$9:$A$93,dt!$A$2:$M$78,5,FALSE)</f>
        <v>150</v>
      </c>
      <c r="F76" s="21">
        <f>VLOOKUP($A$9:$A$93,dt!$A$2:$M$78,6,FALSE)</f>
        <v>172355</v>
      </c>
      <c r="G76" s="21">
        <f>VLOOKUP($A$9:$A$93,dt!$A$2:$M$78,7,FALSE)</f>
        <v>522</v>
      </c>
      <c r="H76" s="21">
        <f>VLOOKUP($A$9:$A$93,dt!$A$2:$M$78,8,FALSE)</f>
        <v>51499</v>
      </c>
      <c r="I76" s="21">
        <f>VLOOKUP($A$9:$A$93,dt!$A$2:$M$78,9,FALSE)</f>
        <v>15</v>
      </c>
      <c r="J76" s="21">
        <f>VLOOKUP($A$9:$A$93,dt!$A$2:$M$78,10,FALSE)</f>
        <v>236582</v>
      </c>
      <c r="K76" s="21">
        <f>VLOOKUP($A$9:$A$93,dt!$A$2:$M$78,11,FALSE)</f>
        <v>42</v>
      </c>
      <c r="L76" s="21">
        <f>VLOOKUP($A$9:$A$93,dt!$A$2:$M$78,12,FALSE)</f>
        <v>488599</v>
      </c>
      <c r="M76" s="21">
        <f>VLOOKUP($A$9:$A$93,dt!$A$2:$M$78,13,FALSE)</f>
        <v>1054</v>
      </c>
    </row>
    <row r="77" spans="1:13" ht="20.45" customHeight="1" outlineLevel="1">
      <c r="A77" s="20" t="s">
        <v>83</v>
      </c>
      <c r="B77" s="21">
        <f>VLOOKUP($A$9:$A$93,dt!$A$2:$M$78,2,FALSE)</f>
        <v>11081</v>
      </c>
      <c r="C77" s="21">
        <f>VLOOKUP($A$9:$A$93,dt!$A$2:$M$78,3,FALSE)</f>
        <v>641</v>
      </c>
      <c r="D77" s="21">
        <f>VLOOKUP($A$9:$A$93,dt!$A$2:$M$78,4,FALSE)</f>
        <v>3449</v>
      </c>
      <c r="E77" s="21">
        <f>VLOOKUP($A$9:$A$93,dt!$A$2:$M$78,5,FALSE)</f>
        <v>102</v>
      </c>
      <c r="F77" s="21">
        <f>VLOOKUP($A$9:$A$93,dt!$A$2:$M$78,6,FALSE)</f>
        <v>52643</v>
      </c>
      <c r="G77" s="21">
        <f>VLOOKUP($A$9:$A$93,dt!$A$2:$M$78,7,FALSE)</f>
        <v>403</v>
      </c>
      <c r="H77" s="21">
        <f>VLOOKUP($A$9:$A$93,dt!$A$2:$M$78,8,FALSE)</f>
        <v>160</v>
      </c>
      <c r="I77" s="21">
        <f>VLOOKUP($A$9:$A$93,dt!$A$2:$M$78,9,FALSE)</f>
        <v>2</v>
      </c>
      <c r="J77" s="21">
        <f>VLOOKUP($A$9:$A$93,dt!$A$2:$M$78,10,FALSE)</f>
        <v>91</v>
      </c>
      <c r="K77" s="21">
        <f>VLOOKUP($A$9:$A$93,dt!$A$2:$M$78,11,FALSE)</f>
        <v>4</v>
      </c>
      <c r="L77" s="21">
        <f>VLOOKUP($A$9:$A$93,dt!$A$2:$M$78,12,FALSE)</f>
        <v>67424</v>
      </c>
      <c r="M77" s="21">
        <f>VLOOKUP($A$9:$A$93,dt!$A$2:$M$78,13,FALSE)</f>
        <v>1077</v>
      </c>
    </row>
    <row r="78" spans="1:13" ht="20.45" customHeight="1">
      <c r="A78" s="18" t="s">
        <v>11</v>
      </c>
      <c r="B78" s="15">
        <f t="shared" ref="B78:M78" si="8">SUM(B79:B87)</f>
        <v>649189</v>
      </c>
      <c r="C78" s="15">
        <f t="shared" si="8"/>
        <v>23474</v>
      </c>
      <c r="D78" s="15">
        <f t="shared" si="8"/>
        <v>128268</v>
      </c>
      <c r="E78" s="15">
        <f t="shared" si="8"/>
        <v>2368</v>
      </c>
      <c r="F78" s="15">
        <f t="shared" si="8"/>
        <v>905674</v>
      </c>
      <c r="G78" s="15">
        <f t="shared" si="8"/>
        <v>8004</v>
      </c>
      <c r="H78" s="15">
        <f t="shared" si="8"/>
        <v>23617</v>
      </c>
      <c r="I78" s="15">
        <f t="shared" si="8"/>
        <v>84</v>
      </c>
      <c r="J78" s="15">
        <f t="shared" si="8"/>
        <v>134874</v>
      </c>
      <c r="K78" s="15">
        <f t="shared" si="8"/>
        <v>314</v>
      </c>
      <c r="L78" s="15">
        <f t="shared" si="8"/>
        <v>1841622</v>
      </c>
      <c r="M78" s="15">
        <f t="shared" si="8"/>
        <v>31945</v>
      </c>
    </row>
    <row r="79" spans="1:13" ht="20.45" customHeight="1" outlineLevel="1">
      <c r="A79" s="20" t="s">
        <v>85</v>
      </c>
      <c r="B79" s="21">
        <f>VLOOKUP($A$9:$A$93,dt!$A$2:$M$78,2,FALSE)</f>
        <v>222603</v>
      </c>
      <c r="C79" s="21">
        <f>VLOOKUP($A$9:$A$93,dt!$A$2:$M$78,3,FALSE)</f>
        <v>7946</v>
      </c>
      <c r="D79" s="21">
        <f>VLOOKUP($A$9:$A$93,dt!$A$2:$M$78,4,FALSE)</f>
        <v>19866</v>
      </c>
      <c r="E79" s="21">
        <f>VLOOKUP($A$9:$A$93,dt!$A$2:$M$78,5,FALSE)</f>
        <v>414</v>
      </c>
      <c r="F79" s="21">
        <f>VLOOKUP($A$9:$A$93,dt!$A$2:$M$78,6,FALSE)</f>
        <v>322525</v>
      </c>
      <c r="G79" s="21">
        <f>VLOOKUP($A$9:$A$93,dt!$A$2:$M$78,7,FALSE)</f>
        <v>3070</v>
      </c>
      <c r="H79" s="21">
        <f>VLOOKUP($A$9:$A$93,dt!$A$2:$M$78,8,FALSE)</f>
        <v>2093</v>
      </c>
      <c r="I79" s="21">
        <f>VLOOKUP($A$9:$A$93,dt!$A$2:$M$78,9,FALSE)</f>
        <v>19</v>
      </c>
      <c r="J79" s="21">
        <f>VLOOKUP($A$9:$A$93,dt!$A$2:$M$78,10,FALSE)</f>
        <v>23262</v>
      </c>
      <c r="K79" s="21">
        <f>VLOOKUP($A$9:$A$93,dt!$A$2:$M$78,11,FALSE)</f>
        <v>66</v>
      </c>
      <c r="L79" s="21">
        <f>VLOOKUP($A$9:$A$93,dt!$A$2:$M$78,12,FALSE)</f>
        <v>590349</v>
      </c>
      <c r="M79" s="21">
        <f>VLOOKUP($A$9:$A$93,dt!$A$2:$M$78,13,FALSE)</f>
        <v>10708</v>
      </c>
    </row>
    <row r="80" spans="1:13" ht="20.45" customHeight="1" outlineLevel="1">
      <c r="A80" s="20" t="s">
        <v>86</v>
      </c>
      <c r="B80" s="21">
        <f>VLOOKUP($A$9:$A$93,dt!$A$2:$M$78,2,FALSE)</f>
        <v>37169</v>
      </c>
      <c r="C80" s="21">
        <f>VLOOKUP($A$9:$A$93,dt!$A$2:$M$78,3,FALSE)</f>
        <v>1404</v>
      </c>
      <c r="D80" s="21">
        <f>VLOOKUP($A$9:$A$93,dt!$A$2:$M$78,4,FALSE)</f>
        <v>3976</v>
      </c>
      <c r="E80" s="21">
        <f>VLOOKUP($A$9:$A$93,dt!$A$2:$M$78,5,FALSE)</f>
        <v>137</v>
      </c>
      <c r="F80" s="21">
        <f>VLOOKUP($A$9:$A$93,dt!$A$2:$M$78,6,FALSE)</f>
        <v>10831</v>
      </c>
      <c r="G80" s="21">
        <f>VLOOKUP($A$9:$A$93,dt!$A$2:$M$78,7,FALSE)</f>
        <v>278</v>
      </c>
      <c r="H80" s="21">
        <f>VLOOKUP($A$9:$A$93,dt!$A$2:$M$78,8,FALSE)</f>
        <v>73</v>
      </c>
      <c r="I80" s="21">
        <f>VLOOKUP($A$9:$A$93,dt!$A$2:$M$78,9,FALSE)</f>
        <v>8</v>
      </c>
      <c r="J80" s="21">
        <f>VLOOKUP($A$9:$A$93,dt!$A$2:$M$78,10,FALSE)</f>
        <v>1656</v>
      </c>
      <c r="K80" s="21">
        <f>VLOOKUP($A$9:$A$93,dt!$A$2:$M$78,11,FALSE)</f>
        <v>8</v>
      </c>
      <c r="L80" s="21">
        <f>VLOOKUP($A$9:$A$93,dt!$A$2:$M$78,12,FALSE)</f>
        <v>53705</v>
      </c>
      <c r="M80" s="21">
        <f>VLOOKUP($A$9:$A$93,dt!$A$2:$M$78,13,FALSE)</f>
        <v>1700</v>
      </c>
    </row>
    <row r="81" spans="1:13" ht="20.45" customHeight="1" outlineLevel="1">
      <c r="A81" s="20" t="s">
        <v>87</v>
      </c>
      <c r="B81" s="21">
        <f>VLOOKUP($A$9:$A$93,dt!$A$2:$M$78,2,FALSE)</f>
        <v>18443</v>
      </c>
      <c r="C81" s="21">
        <f>VLOOKUP($A$9:$A$93,dt!$A$2:$M$78,3,FALSE)</f>
        <v>855</v>
      </c>
      <c r="D81" s="21">
        <f>VLOOKUP($A$9:$A$93,dt!$A$2:$M$78,4,FALSE)</f>
        <v>1853</v>
      </c>
      <c r="E81" s="21">
        <f>VLOOKUP($A$9:$A$93,dt!$A$2:$M$78,5,FALSE)</f>
        <v>77</v>
      </c>
      <c r="F81" s="21">
        <f>VLOOKUP($A$9:$A$93,dt!$A$2:$M$78,6,FALSE)</f>
        <v>12467</v>
      </c>
      <c r="G81" s="21">
        <f>VLOOKUP($A$9:$A$93,dt!$A$2:$M$78,7,FALSE)</f>
        <v>215</v>
      </c>
      <c r="H81" s="21">
        <f>VLOOKUP($A$9:$A$93,dt!$A$2:$M$78,8,FALSE)</f>
        <v>1265</v>
      </c>
      <c r="I81" s="21">
        <f>VLOOKUP($A$9:$A$93,dt!$A$2:$M$78,9,FALSE)</f>
        <v>5</v>
      </c>
      <c r="J81" s="21">
        <f>VLOOKUP($A$9:$A$93,dt!$A$2:$M$78,10,FALSE)</f>
        <v>7</v>
      </c>
      <c r="K81" s="21">
        <f>VLOOKUP($A$9:$A$93,dt!$A$2:$M$78,11,FALSE)</f>
        <v>2</v>
      </c>
      <c r="L81" s="21">
        <f>VLOOKUP($A$9:$A$93,dt!$A$2:$M$78,12,FALSE)</f>
        <v>34035</v>
      </c>
      <c r="M81" s="21">
        <f>VLOOKUP($A$9:$A$93,dt!$A$2:$M$78,13,FALSE)</f>
        <v>1084</v>
      </c>
    </row>
    <row r="82" spans="1:13" ht="20.45" customHeight="1" outlineLevel="1">
      <c r="A82" s="20" t="s">
        <v>88</v>
      </c>
      <c r="B82" s="21">
        <f>VLOOKUP($A$9:$A$93,dt!$A$2:$M$78,2,FALSE)</f>
        <v>13270</v>
      </c>
      <c r="C82" s="21">
        <f>VLOOKUP($A$9:$A$93,dt!$A$2:$M$78,3,FALSE)</f>
        <v>423</v>
      </c>
      <c r="D82" s="21">
        <f>VLOOKUP($A$9:$A$93,dt!$A$2:$M$78,4,FALSE)</f>
        <v>7666</v>
      </c>
      <c r="E82" s="21">
        <f>VLOOKUP($A$9:$A$93,dt!$A$2:$M$78,5,FALSE)</f>
        <v>7</v>
      </c>
      <c r="F82" s="21">
        <f>VLOOKUP($A$9:$A$93,dt!$A$2:$M$78,6,FALSE)</f>
        <v>5185</v>
      </c>
      <c r="G82" s="21">
        <f>VLOOKUP($A$9:$A$93,dt!$A$2:$M$78,7,FALSE)</f>
        <v>32</v>
      </c>
      <c r="H82" s="21">
        <f>VLOOKUP($A$9:$A$93,dt!$A$2:$M$78,8,FALSE)</f>
        <v>0</v>
      </c>
      <c r="I82" s="21">
        <f>VLOOKUP($A$9:$A$93,dt!$A$2:$M$78,9,FALSE)</f>
        <v>0</v>
      </c>
      <c r="J82" s="21">
        <f>VLOOKUP($A$9:$A$93,dt!$A$2:$M$78,10,FALSE)</f>
        <v>108</v>
      </c>
      <c r="K82" s="21">
        <f>VLOOKUP($A$9:$A$93,dt!$A$2:$M$78,11,FALSE)</f>
        <v>3</v>
      </c>
      <c r="L82" s="21">
        <f>VLOOKUP($A$9:$A$93,dt!$A$2:$M$78,12,FALSE)</f>
        <v>26229</v>
      </c>
      <c r="M82" s="21">
        <f>VLOOKUP($A$9:$A$93,dt!$A$2:$M$78,13,FALSE)</f>
        <v>444</v>
      </c>
    </row>
    <row r="83" spans="1:13" ht="20.45" customHeight="1" outlineLevel="1">
      <c r="A83" s="20" t="s">
        <v>89</v>
      </c>
      <c r="B83" s="21">
        <f>VLOOKUP($A$9:$A$93,dt!$A$2:$M$78,2,FALSE)</f>
        <v>79473</v>
      </c>
      <c r="C83" s="21">
        <f>VLOOKUP($A$9:$A$93,dt!$A$2:$M$78,3,FALSE)</f>
        <v>3230</v>
      </c>
      <c r="D83" s="21">
        <f>VLOOKUP($A$9:$A$93,dt!$A$2:$M$78,4,FALSE)</f>
        <v>7172</v>
      </c>
      <c r="E83" s="21">
        <f>VLOOKUP($A$9:$A$93,dt!$A$2:$M$78,5,FALSE)</f>
        <v>171</v>
      </c>
      <c r="F83" s="21">
        <f>VLOOKUP($A$9:$A$93,dt!$A$2:$M$78,6,FALSE)</f>
        <v>270786</v>
      </c>
      <c r="G83" s="21">
        <f>VLOOKUP($A$9:$A$93,dt!$A$2:$M$78,7,FALSE)</f>
        <v>1859</v>
      </c>
      <c r="H83" s="21">
        <f>VLOOKUP($A$9:$A$93,dt!$A$2:$M$78,8,FALSE)</f>
        <v>2182</v>
      </c>
      <c r="I83" s="21">
        <f>VLOOKUP($A$9:$A$93,dt!$A$2:$M$78,9,FALSE)</f>
        <v>5</v>
      </c>
      <c r="J83" s="21">
        <f>VLOOKUP($A$9:$A$93,dt!$A$2:$M$78,10,FALSE)</f>
        <v>148</v>
      </c>
      <c r="K83" s="21">
        <f>VLOOKUP($A$9:$A$93,dt!$A$2:$M$78,11,FALSE)</f>
        <v>5</v>
      </c>
      <c r="L83" s="21">
        <f>VLOOKUP($A$9:$A$93,dt!$A$2:$M$78,12,FALSE)</f>
        <v>359761</v>
      </c>
      <c r="M83" s="21">
        <f>VLOOKUP($A$9:$A$93,dt!$A$2:$M$78,13,FALSE)</f>
        <v>4869</v>
      </c>
    </row>
    <row r="84" spans="1:13" ht="20.45" customHeight="1" outlineLevel="1">
      <c r="A84" s="20" t="s">
        <v>90</v>
      </c>
      <c r="B84" s="21">
        <f>VLOOKUP($A$9:$A$93,dt!$A$2:$M$78,2,FALSE)</f>
        <v>9404</v>
      </c>
      <c r="C84" s="21">
        <f>VLOOKUP($A$9:$A$93,dt!$A$2:$M$78,3,FALSE)</f>
        <v>587</v>
      </c>
      <c r="D84" s="21">
        <f>VLOOKUP($A$9:$A$93,dt!$A$2:$M$78,4,FALSE)</f>
        <v>147</v>
      </c>
      <c r="E84" s="21">
        <f>VLOOKUP($A$9:$A$93,dt!$A$2:$M$78,5,FALSE)</f>
        <v>10</v>
      </c>
      <c r="F84" s="21">
        <f>VLOOKUP($A$9:$A$93,dt!$A$2:$M$78,6,FALSE)</f>
        <v>13383</v>
      </c>
      <c r="G84" s="21">
        <f>VLOOKUP($A$9:$A$93,dt!$A$2:$M$78,7,FALSE)</f>
        <v>105</v>
      </c>
      <c r="H84" s="21">
        <f>VLOOKUP($A$9:$A$93,dt!$A$2:$M$78,8,FALSE)</f>
        <v>0</v>
      </c>
      <c r="I84" s="21">
        <f>VLOOKUP($A$9:$A$93,dt!$A$2:$M$78,9,FALSE)</f>
        <v>0</v>
      </c>
      <c r="J84" s="21">
        <f>VLOOKUP($A$9:$A$93,dt!$A$2:$M$78,10,FALSE)</f>
        <v>10</v>
      </c>
      <c r="K84" s="21">
        <f>VLOOKUP($A$9:$A$93,dt!$A$2:$M$78,11,FALSE)</f>
        <v>1</v>
      </c>
      <c r="L84" s="21">
        <f>VLOOKUP($A$9:$A$93,dt!$A$2:$M$78,12,FALSE)</f>
        <v>22944</v>
      </c>
      <c r="M84" s="21">
        <f>VLOOKUP($A$9:$A$93,dt!$A$2:$M$78,13,FALSE)</f>
        <v>679</v>
      </c>
    </row>
    <row r="85" spans="1:13" ht="20.45" customHeight="1" outlineLevel="1">
      <c r="A85" s="20" t="s">
        <v>91</v>
      </c>
      <c r="B85" s="21">
        <f>VLOOKUP($A$9:$A$93,dt!$A$2:$M$78,2,FALSE)</f>
        <v>16516</v>
      </c>
      <c r="C85" s="21">
        <f>VLOOKUP($A$9:$A$93,dt!$A$2:$M$78,3,FALSE)</f>
        <v>776</v>
      </c>
      <c r="D85" s="21">
        <f>VLOOKUP($A$9:$A$93,dt!$A$2:$M$78,4,FALSE)</f>
        <v>4813</v>
      </c>
      <c r="E85" s="21">
        <f>VLOOKUP($A$9:$A$93,dt!$A$2:$M$78,5,FALSE)</f>
        <v>117</v>
      </c>
      <c r="F85" s="21">
        <f>VLOOKUP($A$9:$A$93,dt!$A$2:$M$78,6,FALSE)</f>
        <v>44757</v>
      </c>
      <c r="G85" s="21">
        <f>VLOOKUP($A$9:$A$93,dt!$A$2:$M$78,7,FALSE)</f>
        <v>424</v>
      </c>
      <c r="H85" s="21">
        <f>VLOOKUP($A$9:$A$93,dt!$A$2:$M$78,8,FALSE)</f>
        <v>42</v>
      </c>
      <c r="I85" s="21">
        <f>VLOOKUP($A$9:$A$93,dt!$A$2:$M$78,9,FALSE)</f>
        <v>2</v>
      </c>
      <c r="J85" s="21">
        <f>VLOOKUP($A$9:$A$93,dt!$A$2:$M$78,10,FALSE)</f>
        <v>82</v>
      </c>
      <c r="K85" s="21">
        <f>VLOOKUP($A$9:$A$93,dt!$A$2:$M$78,11,FALSE)</f>
        <v>3</v>
      </c>
      <c r="L85" s="21">
        <f>VLOOKUP($A$9:$A$93,dt!$A$2:$M$78,12,FALSE)</f>
        <v>66210</v>
      </c>
      <c r="M85" s="21">
        <f>VLOOKUP($A$9:$A$93,dt!$A$2:$M$78,13,FALSE)</f>
        <v>1259</v>
      </c>
    </row>
    <row r="86" spans="1:13" ht="20.45" customHeight="1" outlineLevel="1">
      <c r="A86" s="20" t="s">
        <v>92</v>
      </c>
      <c r="B86" s="21">
        <f>VLOOKUP($A$9:$A$93,dt!$A$2:$M$78,2,FALSE)</f>
        <v>33199</v>
      </c>
      <c r="C86" s="21">
        <f>VLOOKUP($A$9:$A$93,dt!$A$2:$M$78,3,FALSE)</f>
        <v>1525</v>
      </c>
      <c r="D86" s="21">
        <f>VLOOKUP($A$9:$A$93,dt!$A$2:$M$78,4,FALSE)</f>
        <v>6293</v>
      </c>
      <c r="E86" s="21">
        <f>VLOOKUP($A$9:$A$93,dt!$A$2:$M$78,5,FALSE)</f>
        <v>192</v>
      </c>
      <c r="F86" s="21">
        <f>VLOOKUP($A$9:$A$93,dt!$A$2:$M$78,6,FALSE)</f>
        <v>67582</v>
      </c>
      <c r="G86" s="21">
        <f>VLOOKUP($A$9:$A$93,dt!$A$2:$M$78,7,FALSE)</f>
        <v>425</v>
      </c>
      <c r="H86" s="21">
        <f>VLOOKUP($A$9:$A$93,dt!$A$2:$M$78,8,FALSE)</f>
        <v>39</v>
      </c>
      <c r="I86" s="21">
        <f>VLOOKUP($A$9:$A$93,dt!$A$2:$M$78,9,FALSE)</f>
        <v>4</v>
      </c>
      <c r="J86" s="21">
        <f>VLOOKUP($A$9:$A$93,dt!$A$2:$M$78,10,FALSE)</f>
        <v>123</v>
      </c>
      <c r="K86" s="21">
        <f>VLOOKUP($A$9:$A$93,dt!$A$2:$M$78,11,FALSE)</f>
        <v>7</v>
      </c>
      <c r="L86" s="21">
        <f>VLOOKUP($A$9:$A$93,dt!$A$2:$M$78,12,FALSE)</f>
        <v>107236</v>
      </c>
      <c r="M86" s="21">
        <f>VLOOKUP($A$9:$A$93,dt!$A$2:$M$78,13,FALSE)</f>
        <v>2041</v>
      </c>
    </row>
    <row r="87" spans="1:13" ht="20.45" customHeight="1" outlineLevel="1">
      <c r="A87" s="20" t="s">
        <v>93</v>
      </c>
      <c r="B87" s="21">
        <f>VLOOKUP($A$9:$A$93,dt!$A$2:$M$78,2,FALSE)</f>
        <v>219112</v>
      </c>
      <c r="C87" s="21">
        <f>VLOOKUP($A$9:$A$93,dt!$A$2:$M$78,3,FALSE)</f>
        <v>6728</v>
      </c>
      <c r="D87" s="21">
        <f>VLOOKUP($A$9:$A$93,dt!$A$2:$M$78,4,FALSE)</f>
        <v>76482</v>
      </c>
      <c r="E87" s="21">
        <f>VLOOKUP($A$9:$A$93,dt!$A$2:$M$78,5,FALSE)</f>
        <v>1243</v>
      </c>
      <c r="F87" s="21">
        <f>VLOOKUP($A$9:$A$93,dt!$A$2:$M$78,6,FALSE)</f>
        <v>158158</v>
      </c>
      <c r="G87" s="21">
        <f>VLOOKUP($A$9:$A$93,dt!$A$2:$M$78,7,FALSE)</f>
        <v>1596</v>
      </c>
      <c r="H87" s="21">
        <f>VLOOKUP($A$9:$A$93,dt!$A$2:$M$78,8,FALSE)</f>
        <v>17923</v>
      </c>
      <c r="I87" s="21">
        <f>VLOOKUP($A$9:$A$93,dt!$A$2:$M$78,9,FALSE)</f>
        <v>41</v>
      </c>
      <c r="J87" s="21">
        <f>VLOOKUP($A$9:$A$93,dt!$A$2:$M$78,10,FALSE)</f>
        <v>109478</v>
      </c>
      <c r="K87" s="21">
        <f>VLOOKUP($A$9:$A$93,dt!$A$2:$M$78,11,FALSE)</f>
        <v>219</v>
      </c>
      <c r="L87" s="21">
        <f>VLOOKUP($A$9:$A$93,dt!$A$2:$M$78,12,FALSE)</f>
        <v>581153</v>
      </c>
      <c r="M87" s="21">
        <f>VLOOKUP($A$9:$A$93,dt!$A$2:$M$78,13,FALSE)</f>
        <v>9161</v>
      </c>
    </row>
    <row r="88" spans="1:13" ht="20.45" customHeight="1">
      <c r="A88" s="18" t="s">
        <v>12</v>
      </c>
      <c r="B88" s="15">
        <f t="shared" ref="B88:M88" si="9">SUM(B89:B93)</f>
        <v>1070366</v>
      </c>
      <c r="C88" s="15">
        <f t="shared" si="9"/>
        <v>61152</v>
      </c>
      <c r="D88" s="15">
        <f t="shared" si="9"/>
        <v>94807</v>
      </c>
      <c r="E88" s="15">
        <f t="shared" si="9"/>
        <v>2538</v>
      </c>
      <c r="F88" s="15">
        <f t="shared" si="9"/>
        <v>459132</v>
      </c>
      <c r="G88" s="15">
        <f t="shared" si="9"/>
        <v>5709</v>
      </c>
      <c r="H88" s="15">
        <f t="shared" si="9"/>
        <v>1876</v>
      </c>
      <c r="I88" s="15">
        <f t="shared" si="9"/>
        <v>28</v>
      </c>
      <c r="J88" s="15">
        <f t="shared" si="9"/>
        <v>500</v>
      </c>
      <c r="K88" s="15">
        <f t="shared" si="9"/>
        <v>12</v>
      </c>
      <c r="L88" s="15">
        <f t="shared" si="9"/>
        <v>1626681</v>
      </c>
      <c r="M88" s="15">
        <f t="shared" si="9"/>
        <v>65797</v>
      </c>
    </row>
    <row r="89" spans="1:13" ht="20.45" customHeight="1" outlineLevel="1">
      <c r="A89" s="20" t="s">
        <v>94</v>
      </c>
      <c r="B89" s="21">
        <f>VLOOKUP($A$9:$A$93,dt!$A$2:$M$78,2,FALSE)</f>
        <v>259355</v>
      </c>
      <c r="C89" s="21">
        <f>VLOOKUP($A$9:$A$93,dt!$A$2:$M$78,3,FALSE)</f>
        <v>7770</v>
      </c>
      <c r="D89" s="21">
        <f>VLOOKUP($A$9:$A$93,dt!$A$2:$M$78,4,FALSE)</f>
        <v>54202</v>
      </c>
      <c r="E89" s="21">
        <f>VLOOKUP($A$9:$A$93,dt!$A$2:$M$78,5,FALSE)</f>
        <v>787</v>
      </c>
      <c r="F89" s="21">
        <f>VLOOKUP($A$9:$A$93,dt!$A$2:$M$78,6,FALSE)</f>
        <v>354736</v>
      </c>
      <c r="G89" s="21">
        <f>VLOOKUP($A$9:$A$93,dt!$A$2:$M$78,7,FALSE)</f>
        <v>1814</v>
      </c>
      <c r="H89" s="21">
        <f>VLOOKUP($A$9:$A$93,dt!$A$2:$M$78,8,FALSE)</f>
        <v>1419</v>
      </c>
      <c r="I89" s="21">
        <f>VLOOKUP($A$9:$A$93,dt!$A$2:$M$78,9,FALSE)</f>
        <v>5</v>
      </c>
      <c r="J89" s="21">
        <f>VLOOKUP($A$9:$A$93,dt!$A$2:$M$78,10,FALSE)</f>
        <v>0</v>
      </c>
      <c r="K89" s="21">
        <f>VLOOKUP($A$9:$A$93,dt!$A$2:$M$78,11,FALSE)</f>
        <v>0</v>
      </c>
      <c r="L89" s="21">
        <f>VLOOKUP($A$9:$A$93,dt!$A$2:$M$78,12,FALSE)</f>
        <v>669712</v>
      </c>
      <c r="M89" s="21">
        <f>VLOOKUP($A$9:$A$93,dt!$A$2:$M$78,13,FALSE)</f>
        <v>9685</v>
      </c>
    </row>
    <row r="90" spans="1:13" ht="20.45" customHeight="1" outlineLevel="1">
      <c r="A90" s="20" t="s">
        <v>95</v>
      </c>
      <c r="B90" s="21">
        <f>VLOOKUP($A$9:$A$93,dt!$A$2:$M$78,2,FALSE)</f>
        <v>73716</v>
      </c>
      <c r="C90" s="21">
        <f>VLOOKUP($A$9:$A$93,dt!$A$2:$M$78,3,FALSE)</f>
        <v>5303</v>
      </c>
      <c r="D90" s="21">
        <f>VLOOKUP($A$9:$A$93,dt!$A$2:$M$78,4,FALSE)</f>
        <v>3341</v>
      </c>
      <c r="E90" s="21">
        <f>VLOOKUP($A$9:$A$93,dt!$A$2:$M$78,5,FALSE)</f>
        <v>146</v>
      </c>
      <c r="F90" s="21">
        <f>VLOOKUP($A$9:$A$93,dt!$A$2:$M$78,6,FALSE)</f>
        <v>16244</v>
      </c>
      <c r="G90" s="21">
        <f>VLOOKUP($A$9:$A$93,dt!$A$2:$M$78,7,FALSE)</f>
        <v>515</v>
      </c>
      <c r="H90" s="21">
        <f>VLOOKUP($A$9:$A$93,dt!$A$2:$M$78,8,FALSE)</f>
        <v>62</v>
      </c>
      <c r="I90" s="21">
        <f>VLOOKUP($A$9:$A$93,dt!$A$2:$M$78,9,FALSE)</f>
        <v>2</v>
      </c>
      <c r="J90" s="21">
        <f>VLOOKUP($A$9:$A$93,dt!$A$2:$M$78,10,FALSE)</f>
        <v>51</v>
      </c>
      <c r="K90" s="21">
        <f>VLOOKUP($A$9:$A$93,dt!$A$2:$M$78,11,FALSE)</f>
        <v>2</v>
      </c>
      <c r="L90" s="21">
        <f>VLOOKUP($A$9:$A$93,dt!$A$2:$M$78,12,FALSE)</f>
        <v>93414</v>
      </c>
      <c r="M90" s="21">
        <f>VLOOKUP($A$9:$A$93,dt!$A$2:$M$78,13,FALSE)</f>
        <v>5691</v>
      </c>
    </row>
    <row r="91" spans="1:13" ht="20.45" customHeight="1" outlineLevel="1">
      <c r="A91" s="20" t="s">
        <v>96</v>
      </c>
      <c r="B91" s="21">
        <f>VLOOKUP($A$9:$A$93,dt!$A$2:$M$78,2,FALSE)</f>
        <v>244907</v>
      </c>
      <c r="C91" s="21">
        <f>VLOOKUP($A$9:$A$93,dt!$A$2:$M$78,3,FALSE)</f>
        <v>13692</v>
      </c>
      <c r="D91" s="21">
        <f>VLOOKUP($A$9:$A$93,dt!$A$2:$M$78,4,FALSE)</f>
        <v>16264</v>
      </c>
      <c r="E91" s="21">
        <f>VLOOKUP($A$9:$A$93,dt!$A$2:$M$78,5,FALSE)</f>
        <v>465</v>
      </c>
      <c r="F91" s="21">
        <f>VLOOKUP($A$9:$A$93,dt!$A$2:$M$78,6,FALSE)</f>
        <v>46972</v>
      </c>
      <c r="G91" s="21">
        <f>VLOOKUP($A$9:$A$93,dt!$A$2:$M$78,7,FALSE)</f>
        <v>1306</v>
      </c>
      <c r="H91" s="21">
        <f>VLOOKUP($A$9:$A$93,dt!$A$2:$M$78,8,FALSE)</f>
        <v>0</v>
      </c>
      <c r="I91" s="21">
        <f>VLOOKUP($A$9:$A$93,dt!$A$2:$M$78,9,FALSE)</f>
        <v>0</v>
      </c>
      <c r="J91" s="21">
        <f>VLOOKUP($A$9:$A$93,dt!$A$2:$M$78,10,FALSE)</f>
        <v>10</v>
      </c>
      <c r="K91" s="21">
        <f>VLOOKUP($A$9:$A$93,dt!$A$2:$M$78,11,FALSE)</f>
        <v>1</v>
      </c>
      <c r="L91" s="21">
        <f>VLOOKUP($A$9:$A$93,dt!$A$2:$M$78,12,FALSE)</f>
        <v>308153</v>
      </c>
      <c r="M91" s="21">
        <f>VLOOKUP($A$9:$A$93,dt!$A$2:$M$78,13,FALSE)</f>
        <v>14551</v>
      </c>
    </row>
    <row r="92" spans="1:13" ht="20.45" customHeight="1" outlineLevel="1">
      <c r="A92" s="20" t="s">
        <v>97</v>
      </c>
      <c r="B92" s="21">
        <f>VLOOKUP($A$9:$A$93,dt!$A$2:$M$78,2,FALSE)</f>
        <v>222699</v>
      </c>
      <c r="C92" s="21">
        <f>VLOOKUP($A$9:$A$93,dt!$A$2:$M$78,3,FALSE)</f>
        <v>15531</v>
      </c>
      <c r="D92" s="21">
        <f>VLOOKUP($A$9:$A$93,dt!$A$2:$M$78,4,FALSE)</f>
        <v>14313</v>
      </c>
      <c r="E92" s="21">
        <f>VLOOKUP($A$9:$A$93,dt!$A$2:$M$78,5,FALSE)</f>
        <v>887</v>
      </c>
      <c r="F92" s="21">
        <f>VLOOKUP($A$9:$A$93,dt!$A$2:$M$78,6,FALSE)</f>
        <v>23510</v>
      </c>
      <c r="G92" s="21">
        <f>VLOOKUP($A$9:$A$93,dt!$A$2:$M$78,7,FALSE)</f>
        <v>1222</v>
      </c>
      <c r="H92" s="21">
        <f>VLOOKUP($A$9:$A$93,dt!$A$2:$M$78,8,FALSE)</f>
        <v>224</v>
      </c>
      <c r="I92" s="21">
        <f>VLOOKUP($A$9:$A$93,dt!$A$2:$M$78,9,FALSE)</f>
        <v>16</v>
      </c>
      <c r="J92" s="21">
        <f>VLOOKUP($A$9:$A$93,dt!$A$2:$M$78,10,FALSE)</f>
        <v>157</v>
      </c>
      <c r="K92" s="21">
        <f>VLOOKUP($A$9:$A$93,dt!$A$2:$M$78,11,FALSE)</f>
        <v>6</v>
      </c>
      <c r="L92" s="21">
        <f>VLOOKUP($A$9:$A$93,dt!$A$2:$M$78,12,FALSE)</f>
        <v>260903</v>
      </c>
      <c r="M92" s="21">
        <f>VLOOKUP($A$9:$A$93,dt!$A$2:$M$78,13,FALSE)</f>
        <v>16534</v>
      </c>
    </row>
    <row r="93" spans="1:13" ht="20.45" customHeight="1" outlineLevel="1">
      <c r="A93" s="20" t="s">
        <v>98</v>
      </c>
      <c r="B93" s="21">
        <f>VLOOKUP($A$9:$A$93,dt!$A$2:$M$78,2,FALSE)</f>
        <v>269689</v>
      </c>
      <c r="C93" s="21">
        <f>VLOOKUP($A$9:$A$93,dt!$A$2:$M$78,3,FALSE)</f>
        <v>18856</v>
      </c>
      <c r="D93" s="21">
        <f>VLOOKUP($A$9:$A$93,dt!$A$2:$M$78,4,FALSE)</f>
        <v>6687</v>
      </c>
      <c r="E93" s="21">
        <f>VLOOKUP($A$9:$A$93,dt!$A$2:$M$78,5,FALSE)</f>
        <v>253</v>
      </c>
      <c r="F93" s="21">
        <f>VLOOKUP($A$9:$A$93,dt!$A$2:$M$78,6,FALSE)</f>
        <v>17670</v>
      </c>
      <c r="G93" s="21">
        <f>VLOOKUP($A$9:$A$93,dt!$A$2:$M$78,7,FALSE)</f>
        <v>852</v>
      </c>
      <c r="H93" s="21">
        <f>VLOOKUP($A$9:$A$93,dt!$A$2:$M$78,8,FALSE)</f>
        <v>171</v>
      </c>
      <c r="I93" s="21">
        <f>VLOOKUP($A$9:$A$93,dt!$A$2:$M$78,9,FALSE)</f>
        <v>5</v>
      </c>
      <c r="J93" s="21">
        <f>VLOOKUP($A$9:$A$93,dt!$A$2:$M$78,10,FALSE)</f>
        <v>282</v>
      </c>
      <c r="K93" s="21">
        <f>VLOOKUP($A$9:$A$93,dt!$A$2:$M$78,11,FALSE)</f>
        <v>3</v>
      </c>
      <c r="L93" s="21">
        <f>VLOOKUP($A$9:$A$93,dt!$A$2:$M$78,12,FALSE)</f>
        <v>294499</v>
      </c>
      <c r="M93" s="21">
        <f>VLOOKUP($A$9:$A$93,dt!$A$2:$M$78,13,FALSE)</f>
        <v>19336</v>
      </c>
    </row>
    <row r="94" spans="1:13" s="6" customFormat="1" ht="20.45" customHeight="1">
      <c r="A94" s="12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s="7" customFormat="1" ht="20.45" customHeight="1">
      <c r="A95" s="5" t="s">
        <v>13</v>
      </c>
      <c r="B95" s="8" t="s">
        <v>15</v>
      </c>
      <c r="C95" s="6"/>
      <c r="E95" s="8"/>
    </row>
    <row r="96" spans="1:13" s="7" customFormat="1" ht="20.45" customHeight="1">
      <c r="A96" s="13" t="s">
        <v>14</v>
      </c>
      <c r="B96" s="14" t="s">
        <v>21</v>
      </c>
      <c r="C96" s="6"/>
      <c r="D96" s="9"/>
      <c r="E96" s="8"/>
    </row>
  </sheetData>
  <sheetProtection algorithmName="SHA-512" hashValue="Lu1crpQ46bZU0nfv/xpEW6m7s1/sUsR6OKpWvgijjhFX3qEyFJTRl7qcBzZomAC8QyLZX/jMjHlkgnNP8k8p4g==" saltValue="dzgiWX6vDDNT5OsdZYD0rg==" spinCount="100000" sheet="1" formatCells="0" formatColumns="0" formatRows="0" insertColumns="0" insertRows="0" insertHyperlinks="0" deleteColumns="0" deleteRows="0" sort="0" autoFilter="0" pivotTables="0"/>
  <mergeCells count="8">
    <mergeCell ref="H4:I4"/>
    <mergeCell ref="J4:K4"/>
    <mergeCell ref="L4:M4"/>
    <mergeCell ref="A3:A6"/>
    <mergeCell ref="B4:C4"/>
    <mergeCell ref="D4:E4"/>
    <mergeCell ref="F4:G4"/>
    <mergeCell ref="B3:M3"/>
  </mergeCells>
  <phoneticPr fontId="8" type="noConversion"/>
  <printOptions horizontalCentered="1"/>
  <pageMargins left="0.39370078740157483" right="0.39370078740157483" top="0.59055118110236227" bottom="0.59055118110236227" header="0.15748031496062992" footer="0.23622047244094491"/>
  <pageSetup paperSize="9" scale="89" orientation="landscape" horizontalDpi="1200" verticalDpi="1200" r:id="rId1"/>
  <rowBreaks count="3" manualBreakCount="3">
    <brk id="29" max="12" man="1"/>
    <brk id="52" max="12" man="1"/>
    <brk id="75" max="12" man="1"/>
  </rowBreaks>
  <colBreaks count="1" manualBreakCount="1">
    <brk id="13" max="1048575" man="1"/>
  </colBreaks>
  <ignoredErrors>
    <ignoredError sqref="B18:M18 B28:M28 B37:M37 B50:M50 B59:M59 B69:M69 B78:M78 B88:M8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dt</vt:lpstr>
      <vt:lpstr>เป็ด</vt:lpstr>
      <vt:lpstr>เป็ด!Print_Area</vt:lpstr>
      <vt:lpstr>เป็ด!Print_Titles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DLD</dc:creator>
  <cp:lastModifiedBy>User</cp:lastModifiedBy>
  <cp:lastPrinted>2023-09-06T08:13:48Z</cp:lastPrinted>
  <dcterms:created xsi:type="dcterms:W3CDTF">2010-09-16T09:02:48Z</dcterms:created>
  <dcterms:modified xsi:type="dcterms:W3CDTF">2023-10-05T03:30:35Z</dcterms:modified>
</cp:coreProperties>
</file>