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defaultThemeVersion="124226"/>
  <bookViews>
    <workbookView xWindow="-120" yWindow="-120" windowWidth="19440" windowHeight="13020" tabRatio="388" firstSheet="1" activeTab="1"/>
  </bookViews>
  <sheets>
    <sheet name="dt" sheetId="9" state="hidden" r:id="rId1"/>
    <sheet name="โคเนื้อ" sheetId="3" r:id="rId2"/>
  </sheets>
  <definedNames>
    <definedName name="_xlnm.Print_Area" localSheetId="1">โคเนื้อ!$A$1:$T$97</definedName>
    <definedName name="_xlnm.Print_Titles" localSheetId="1">โคเนื้อ!$1:$7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94" i="3"/>
  <c r="S94"/>
  <c r="R94"/>
  <c r="Q94"/>
  <c r="P94"/>
  <c r="O94"/>
  <c r="N94"/>
  <c r="M94"/>
  <c r="L94"/>
  <c r="K94"/>
  <c r="J94"/>
  <c r="I94"/>
  <c r="H94"/>
  <c r="G94"/>
  <c r="F94"/>
  <c r="E94"/>
  <c r="D94"/>
  <c r="C94"/>
  <c r="B94"/>
  <c r="T93"/>
  <c r="S93"/>
  <c r="R93"/>
  <c r="Q93"/>
  <c r="P93"/>
  <c r="O93"/>
  <c r="N93"/>
  <c r="M93"/>
  <c r="L93"/>
  <c r="K93"/>
  <c r="J93"/>
  <c r="I93"/>
  <c r="H93"/>
  <c r="G93"/>
  <c r="F93"/>
  <c r="E93"/>
  <c r="D93"/>
  <c r="C93"/>
  <c r="B93"/>
  <c r="T92"/>
  <c r="S92"/>
  <c r="R92"/>
  <c r="Q92"/>
  <c r="P92"/>
  <c r="O92"/>
  <c r="N92"/>
  <c r="M92"/>
  <c r="L92"/>
  <c r="K92"/>
  <c r="J92"/>
  <c r="I92"/>
  <c r="H92"/>
  <c r="G92"/>
  <c r="F92"/>
  <c r="E92"/>
  <c r="D92"/>
  <c r="C92"/>
  <c r="B92"/>
  <c r="T91"/>
  <c r="S91"/>
  <c r="R91"/>
  <c r="Q91"/>
  <c r="P91"/>
  <c r="O91"/>
  <c r="N91"/>
  <c r="M91"/>
  <c r="L91"/>
  <c r="K91"/>
  <c r="J91"/>
  <c r="I91"/>
  <c r="H91"/>
  <c r="G91"/>
  <c r="F91"/>
  <c r="E91"/>
  <c r="D91"/>
  <c r="C91"/>
  <c r="B91"/>
  <c r="T90"/>
  <c r="S90"/>
  <c r="R90"/>
  <c r="Q90"/>
  <c r="P90"/>
  <c r="O90"/>
  <c r="N90"/>
  <c r="M90"/>
  <c r="L90"/>
  <c r="K90"/>
  <c r="J90"/>
  <c r="I90"/>
  <c r="H90"/>
  <c r="G90"/>
  <c r="F90"/>
  <c r="E90"/>
  <c r="D90"/>
  <c r="C90"/>
  <c r="B90"/>
  <c r="T88"/>
  <c r="S88"/>
  <c r="R88"/>
  <c r="Q88"/>
  <c r="P88"/>
  <c r="O88"/>
  <c r="N88"/>
  <c r="M88"/>
  <c r="L88"/>
  <c r="K88"/>
  <c r="J88"/>
  <c r="I88"/>
  <c r="H88"/>
  <c r="G88"/>
  <c r="F88"/>
  <c r="E88"/>
  <c r="D88"/>
  <c r="C88"/>
  <c r="B88"/>
  <c r="T87"/>
  <c r="S87"/>
  <c r="R87"/>
  <c r="Q87"/>
  <c r="P87"/>
  <c r="O87"/>
  <c r="N87"/>
  <c r="M87"/>
  <c r="L87"/>
  <c r="K87"/>
  <c r="J87"/>
  <c r="I87"/>
  <c r="H87"/>
  <c r="G87"/>
  <c r="F87"/>
  <c r="E87"/>
  <c r="D87"/>
  <c r="C87"/>
  <c r="B87"/>
  <c r="T86"/>
  <c r="S86"/>
  <c r="R86"/>
  <c r="Q86"/>
  <c r="P86"/>
  <c r="O86"/>
  <c r="N86"/>
  <c r="M86"/>
  <c r="L86"/>
  <c r="K86"/>
  <c r="J86"/>
  <c r="I86"/>
  <c r="H86"/>
  <c r="G86"/>
  <c r="F86"/>
  <c r="E86"/>
  <c r="D86"/>
  <c r="C86"/>
  <c r="B86"/>
  <c r="T85"/>
  <c r="S85"/>
  <c r="R85"/>
  <c r="Q85"/>
  <c r="P85"/>
  <c r="O85"/>
  <c r="N85"/>
  <c r="M85"/>
  <c r="L85"/>
  <c r="K85"/>
  <c r="J85"/>
  <c r="I85"/>
  <c r="H85"/>
  <c r="G85"/>
  <c r="F85"/>
  <c r="E85"/>
  <c r="D85"/>
  <c r="C85"/>
  <c r="B85"/>
  <c r="T84"/>
  <c r="S84"/>
  <c r="R84"/>
  <c r="Q84"/>
  <c r="P84"/>
  <c r="O84"/>
  <c r="N84"/>
  <c r="M84"/>
  <c r="L84"/>
  <c r="K84"/>
  <c r="J84"/>
  <c r="I84"/>
  <c r="H84"/>
  <c r="G84"/>
  <c r="F84"/>
  <c r="E84"/>
  <c r="D84"/>
  <c r="C84"/>
  <c r="B84"/>
  <c r="T83"/>
  <c r="S83"/>
  <c r="R83"/>
  <c r="Q83"/>
  <c r="P83"/>
  <c r="O83"/>
  <c r="N83"/>
  <c r="M83"/>
  <c r="L83"/>
  <c r="K83"/>
  <c r="J83"/>
  <c r="I83"/>
  <c r="H83"/>
  <c r="G83"/>
  <c r="F83"/>
  <c r="E83"/>
  <c r="D83"/>
  <c r="C83"/>
  <c r="B83"/>
  <c r="T82"/>
  <c r="S82"/>
  <c r="R82"/>
  <c r="Q82"/>
  <c r="P82"/>
  <c r="O82"/>
  <c r="N82"/>
  <c r="M82"/>
  <c r="L82"/>
  <c r="K82"/>
  <c r="J82"/>
  <c r="I82"/>
  <c r="H82"/>
  <c r="G82"/>
  <c r="F82"/>
  <c r="E82"/>
  <c r="D82"/>
  <c r="C82"/>
  <c r="B82"/>
  <c r="T81"/>
  <c r="S81"/>
  <c r="R81"/>
  <c r="Q81"/>
  <c r="P81"/>
  <c r="O81"/>
  <c r="N81"/>
  <c r="M81"/>
  <c r="L81"/>
  <c r="K81"/>
  <c r="J81"/>
  <c r="I81"/>
  <c r="H81"/>
  <c r="G81"/>
  <c r="F81"/>
  <c r="E81"/>
  <c r="D81"/>
  <c r="C81"/>
  <c r="B81"/>
  <c r="T80"/>
  <c r="S80"/>
  <c r="R80"/>
  <c r="Q80"/>
  <c r="P80"/>
  <c r="O80"/>
  <c r="N80"/>
  <c r="M80"/>
  <c r="L80"/>
  <c r="K80"/>
  <c r="J80"/>
  <c r="I80"/>
  <c r="H80"/>
  <c r="G80"/>
  <c r="F80"/>
  <c r="E80"/>
  <c r="D80"/>
  <c r="C80"/>
  <c r="B80"/>
  <c r="T78"/>
  <c r="S78"/>
  <c r="R78"/>
  <c r="Q78"/>
  <c r="P78"/>
  <c r="O78"/>
  <c r="N78"/>
  <c r="M78"/>
  <c r="L78"/>
  <c r="K78"/>
  <c r="J78"/>
  <c r="I78"/>
  <c r="H78"/>
  <c r="G78"/>
  <c r="F78"/>
  <c r="E78"/>
  <c r="D78"/>
  <c r="C78"/>
  <c r="B78"/>
  <c r="T77"/>
  <c r="S77"/>
  <c r="R77"/>
  <c r="Q77"/>
  <c r="P77"/>
  <c r="O77"/>
  <c r="N77"/>
  <c r="M77"/>
  <c r="L77"/>
  <c r="K77"/>
  <c r="J77"/>
  <c r="I77"/>
  <c r="H77"/>
  <c r="G77"/>
  <c r="F77"/>
  <c r="E77"/>
  <c r="D77"/>
  <c r="C77"/>
  <c r="B77"/>
  <c r="T76"/>
  <c r="S76"/>
  <c r="R76"/>
  <c r="Q76"/>
  <c r="P76"/>
  <c r="O76"/>
  <c r="N76"/>
  <c r="M76"/>
  <c r="L76"/>
  <c r="K76"/>
  <c r="J76"/>
  <c r="I76"/>
  <c r="H76"/>
  <c r="G76"/>
  <c r="F76"/>
  <c r="E76"/>
  <c r="D76"/>
  <c r="C76"/>
  <c r="B76"/>
  <c r="T75"/>
  <c r="S75"/>
  <c r="R75"/>
  <c r="Q75"/>
  <c r="P75"/>
  <c r="O75"/>
  <c r="N75"/>
  <c r="M75"/>
  <c r="L75"/>
  <c r="K75"/>
  <c r="J75"/>
  <c r="I75"/>
  <c r="H75"/>
  <c r="G75"/>
  <c r="F75"/>
  <c r="E75"/>
  <c r="D75"/>
  <c r="C75"/>
  <c r="B75"/>
  <c r="T74"/>
  <c r="S74"/>
  <c r="R74"/>
  <c r="Q74"/>
  <c r="P74"/>
  <c r="O74"/>
  <c r="N74"/>
  <c r="M74"/>
  <c r="L74"/>
  <c r="K74"/>
  <c r="J74"/>
  <c r="I74"/>
  <c r="H74"/>
  <c r="G74"/>
  <c r="F74"/>
  <c r="E74"/>
  <c r="D74"/>
  <c r="C74"/>
  <c r="B74"/>
  <c r="T73"/>
  <c r="S73"/>
  <c r="R73"/>
  <c r="Q73"/>
  <c r="P73"/>
  <c r="O73"/>
  <c r="N73"/>
  <c r="M73"/>
  <c r="L73"/>
  <c r="K73"/>
  <c r="J73"/>
  <c r="I73"/>
  <c r="H73"/>
  <c r="G73"/>
  <c r="F73"/>
  <c r="E73"/>
  <c r="D73"/>
  <c r="C73"/>
  <c r="B73"/>
  <c r="T72"/>
  <c r="S72"/>
  <c r="R72"/>
  <c r="Q72"/>
  <c r="P72"/>
  <c r="O72"/>
  <c r="N72"/>
  <c r="M72"/>
  <c r="L72"/>
  <c r="K72"/>
  <c r="J72"/>
  <c r="I72"/>
  <c r="H72"/>
  <c r="G72"/>
  <c r="F72"/>
  <c r="E72"/>
  <c r="D72"/>
  <c r="C72"/>
  <c r="B72"/>
  <c r="T71"/>
  <c r="S71"/>
  <c r="R71"/>
  <c r="Q71"/>
  <c r="P71"/>
  <c r="O71"/>
  <c r="N71"/>
  <c r="M71"/>
  <c r="L71"/>
  <c r="K71"/>
  <c r="J71"/>
  <c r="I71"/>
  <c r="H71"/>
  <c r="G71"/>
  <c r="F71"/>
  <c r="E71"/>
  <c r="D71"/>
  <c r="C71"/>
  <c r="B71"/>
  <c r="T69"/>
  <c r="S69"/>
  <c r="R69"/>
  <c r="Q69"/>
  <c r="P69"/>
  <c r="O69"/>
  <c r="N69"/>
  <c r="M69"/>
  <c r="L69"/>
  <c r="K69"/>
  <c r="J69"/>
  <c r="I69"/>
  <c r="H69"/>
  <c r="G69"/>
  <c r="F69"/>
  <c r="E69"/>
  <c r="D69"/>
  <c r="C69"/>
  <c r="B69"/>
  <c r="T68"/>
  <c r="S68"/>
  <c r="R68"/>
  <c r="Q68"/>
  <c r="P68"/>
  <c r="O68"/>
  <c r="N68"/>
  <c r="M68"/>
  <c r="L68"/>
  <c r="K68"/>
  <c r="J68"/>
  <c r="I68"/>
  <c r="H68"/>
  <c r="G68"/>
  <c r="F68"/>
  <c r="E68"/>
  <c r="D68"/>
  <c r="C68"/>
  <c r="B68"/>
  <c r="T67"/>
  <c r="S67"/>
  <c r="R67"/>
  <c r="Q67"/>
  <c r="P67"/>
  <c r="O67"/>
  <c r="N67"/>
  <c r="M67"/>
  <c r="L67"/>
  <c r="K67"/>
  <c r="J67"/>
  <c r="I67"/>
  <c r="H67"/>
  <c r="G67"/>
  <c r="F67"/>
  <c r="E67"/>
  <c r="D67"/>
  <c r="C67"/>
  <c r="B67"/>
  <c r="T66"/>
  <c r="S66"/>
  <c r="R66"/>
  <c r="Q66"/>
  <c r="P66"/>
  <c r="O66"/>
  <c r="N66"/>
  <c r="M66"/>
  <c r="L66"/>
  <c r="K66"/>
  <c r="J66"/>
  <c r="I66"/>
  <c r="H66"/>
  <c r="G66"/>
  <c r="F66"/>
  <c r="E66"/>
  <c r="D66"/>
  <c r="C66"/>
  <c r="B66"/>
  <c r="T65"/>
  <c r="S65"/>
  <c r="R65"/>
  <c r="Q65"/>
  <c r="P65"/>
  <c r="O65"/>
  <c r="N65"/>
  <c r="M65"/>
  <c r="L65"/>
  <c r="K65"/>
  <c r="J65"/>
  <c r="I65"/>
  <c r="H65"/>
  <c r="G65"/>
  <c r="F65"/>
  <c r="E65"/>
  <c r="D65"/>
  <c r="C65"/>
  <c r="B65"/>
  <c r="T64"/>
  <c r="S64"/>
  <c r="R64"/>
  <c r="Q64"/>
  <c r="P64"/>
  <c r="O64"/>
  <c r="N64"/>
  <c r="M64"/>
  <c r="L64"/>
  <c r="K64"/>
  <c r="J64"/>
  <c r="I64"/>
  <c r="H64"/>
  <c r="G64"/>
  <c r="F64"/>
  <c r="E64"/>
  <c r="D64"/>
  <c r="C64"/>
  <c r="B64"/>
  <c r="T63"/>
  <c r="S63"/>
  <c r="R63"/>
  <c r="Q63"/>
  <c r="P63"/>
  <c r="O63"/>
  <c r="N63"/>
  <c r="M63"/>
  <c r="L63"/>
  <c r="K63"/>
  <c r="J63"/>
  <c r="I63"/>
  <c r="H63"/>
  <c r="G63"/>
  <c r="F63"/>
  <c r="E63"/>
  <c r="D63"/>
  <c r="C63"/>
  <c r="B63"/>
  <c r="T62"/>
  <c r="S62"/>
  <c r="R62"/>
  <c r="Q62"/>
  <c r="P62"/>
  <c r="O62"/>
  <c r="N62"/>
  <c r="M62"/>
  <c r="L62"/>
  <c r="K62"/>
  <c r="J62"/>
  <c r="I62"/>
  <c r="H62"/>
  <c r="G62"/>
  <c r="F62"/>
  <c r="E62"/>
  <c r="D62"/>
  <c r="C62"/>
  <c r="B62"/>
  <c r="T61"/>
  <c r="S61"/>
  <c r="R61"/>
  <c r="Q61"/>
  <c r="P61"/>
  <c r="O61"/>
  <c r="N61"/>
  <c r="M61"/>
  <c r="L61"/>
  <c r="K61"/>
  <c r="J61"/>
  <c r="I61"/>
  <c r="H61"/>
  <c r="G61"/>
  <c r="F61"/>
  <c r="E61"/>
  <c r="D61"/>
  <c r="C61"/>
  <c r="B61"/>
  <c r="T59"/>
  <c r="S59"/>
  <c r="R59"/>
  <c r="Q59"/>
  <c r="P59"/>
  <c r="O59"/>
  <c r="N59"/>
  <c r="M59"/>
  <c r="L59"/>
  <c r="K59"/>
  <c r="J59"/>
  <c r="I59"/>
  <c r="H59"/>
  <c r="G59"/>
  <c r="F59"/>
  <c r="E59"/>
  <c r="D59"/>
  <c r="C59"/>
  <c r="B59"/>
  <c r="T58"/>
  <c r="S58"/>
  <c r="R58"/>
  <c r="Q58"/>
  <c r="P58"/>
  <c r="O58"/>
  <c r="N58"/>
  <c r="M58"/>
  <c r="L58"/>
  <c r="K58"/>
  <c r="J58"/>
  <c r="I58"/>
  <c r="H58"/>
  <c r="G58"/>
  <c r="F58"/>
  <c r="E58"/>
  <c r="D58"/>
  <c r="C58"/>
  <c r="B58"/>
  <c r="T57"/>
  <c r="S57"/>
  <c r="R57"/>
  <c r="Q57"/>
  <c r="P57"/>
  <c r="O57"/>
  <c r="N57"/>
  <c r="M57"/>
  <c r="L57"/>
  <c r="K57"/>
  <c r="J57"/>
  <c r="I57"/>
  <c r="H57"/>
  <c r="G57"/>
  <c r="F57"/>
  <c r="E57"/>
  <c r="D57"/>
  <c r="C57"/>
  <c r="B57"/>
  <c r="T56"/>
  <c r="S56"/>
  <c r="R56"/>
  <c r="Q56"/>
  <c r="P56"/>
  <c r="O56"/>
  <c r="N56"/>
  <c r="M56"/>
  <c r="L56"/>
  <c r="K56"/>
  <c r="J56"/>
  <c r="I56"/>
  <c r="H56"/>
  <c r="G56"/>
  <c r="F56"/>
  <c r="E56"/>
  <c r="D56"/>
  <c r="C56"/>
  <c r="B56"/>
  <c r="T55"/>
  <c r="S55"/>
  <c r="R55"/>
  <c r="Q55"/>
  <c r="P55"/>
  <c r="O55"/>
  <c r="N55"/>
  <c r="M55"/>
  <c r="L55"/>
  <c r="K55"/>
  <c r="J55"/>
  <c r="I55"/>
  <c r="H55"/>
  <c r="G55"/>
  <c r="F55"/>
  <c r="E55"/>
  <c r="D55"/>
  <c r="C55"/>
  <c r="B55"/>
  <c r="T54"/>
  <c r="S54"/>
  <c r="R54"/>
  <c r="Q54"/>
  <c r="P54"/>
  <c r="O54"/>
  <c r="N54"/>
  <c r="M54"/>
  <c r="L54"/>
  <c r="K54"/>
  <c r="J54"/>
  <c r="I54"/>
  <c r="H54"/>
  <c r="G54"/>
  <c r="F54"/>
  <c r="E54"/>
  <c r="D54"/>
  <c r="C54"/>
  <c r="B54"/>
  <c r="T53"/>
  <c r="S53"/>
  <c r="R53"/>
  <c r="Q53"/>
  <c r="P53"/>
  <c r="O53"/>
  <c r="N53"/>
  <c r="M53"/>
  <c r="L53"/>
  <c r="K53"/>
  <c r="J53"/>
  <c r="I53"/>
  <c r="H53"/>
  <c r="G53"/>
  <c r="F53"/>
  <c r="E53"/>
  <c r="D53"/>
  <c r="C53"/>
  <c r="B53"/>
  <c r="T52"/>
  <c r="S52"/>
  <c r="R52"/>
  <c r="Q52"/>
  <c r="P52"/>
  <c r="O52"/>
  <c r="N52"/>
  <c r="M52"/>
  <c r="L52"/>
  <c r="K52"/>
  <c r="J52"/>
  <c r="I52"/>
  <c r="H52"/>
  <c r="G52"/>
  <c r="F52"/>
  <c r="E52"/>
  <c r="D52"/>
  <c r="C52"/>
  <c r="B52"/>
  <c r="T50"/>
  <c r="S50"/>
  <c r="R50"/>
  <c r="Q50"/>
  <c r="P50"/>
  <c r="O50"/>
  <c r="N50"/>
  <c r="M50"/>
  <c r="L50"/>
  <c r="K50"/>
  <c r="J50"/>
  <c r="I50"/>
  <c r="H50"/>
  <c r="G50"/>
  <c r="F50"/>
  <c r="E50"/>
  <c r="D50"/>
  <c r="C50"/>
  <c r="B50"/>
  <c r="T49"/>
  <c r="S49"/>
  <c r="R49"/>
  <c r="Q49"/>
  <c r="P49"/>
  <c r="O49"/>
  <c r="N49"/>
  <c r="M49"/>
  <c r="L49"/>
  <c r="K49"/>
  <c r="J49"/>
  <c r="I49"/>
  <c r="H49"/>
  <c r="G49"/>
  <c r="F49"/>
  <c r="E49"/>
  <c r="D49"/>
  <c r="C49"/>
  <c r="B49"/>
  <c r="T48"/>
  <c r="S48"/>
  <c r="R48"/>
  <c r="Q48"/>
  <c r="P48"/>
  <c r="O48"/>
  <c r="N48"/>
  <c r="M48"/>
  <c r="L48"/>
  <c r="K48"/>
  <c r="J48"/>
  <c r="I48"/>
  <c r="H48"/>
  <c r="G48"/>
  <c r="F48"/>
  <c r="E48"/>
  <c r="D48"/>
  <c r="C48"/>
  <c r="B48"/>
  <c r="T47"/>
  <c r="S47"/>
  <c r="R47"/>
  <c r="Q47"/>
  <c r="P47"/>
  <c r="O47"/>
  <c r="N47"/>
  <c r="M47"/>
  <c r="L47"/>
  <c r="K47"/>
  <c r="J47"/>
  <c r="I47"/>
  <c r="H47"/>
  <c r="G47"/>
  <c r="F47"/>
  <c r="E47"/>
  <c r="D47"/>
  <c r="C47"/>
  <c r="B47"/>
  <c r="T46"/>
  <c r="S46"/>
  <c r="R46"/>
  <c r="Q46"/>
  <c r="P46"/>
  <c r="O46"/>
  <c r="N46"/>
  <c r="M46"/>
  <c r="L46"/>
  <c r="K46"/>
  <c r="J46"/>
  <c r="I46"/>
  <c r="H46"/>
  <c r="G46"/>
  <c r="F46"/>
  <c r="E46"/>
  <c r="D46"/>
  <c r="C46"/>
  <c r="B46"/>
  <c r="T45"/>
  <c r="S45"/>
  <c r="R45"/>
  <c r="Q45"/>
  <c r="P45"/>
  <c r="O45"/>
  <c r="N45"/>
  <c r="M45"/>
  <c r="L45"/>
  <c r="K45"/>
  <c r="J45"/>
  <c r="I45"/>
  <c r="H45"/>
  <c r="G45"/>
  <c r="F45"/>
  <c r="E45"/>
  <c r="D45"/>
  <c r="C45"/>
  <c r="B45"/>
  <c r="T44"/>
  <c r="S44"/>
  <c r="R44"/>
  <c r="Q44"/>
  <c r="P44"/>
  <c r="O44"/>
  <c r="N44"/>
  <c r="M44"/>
  <c r="L44"/>
  <c r="K44"/>
  <c r="J44"/>
  <c r="I44"/>
  <c r="H44"/>
  <c r="G44"/>
  <c r="F44"/>
  <c r="E44"/>
  <c r="D44"/>
  <c r="C44"/>
  <c r="B44"/>
  <c r="T43"/>
  <c r="S43"/>
  <c r="R43"/>
  <c r="Q43"/>
  <c r="P43"/>
  <c r="O43"/>
  <c r="N43"/>
  <c r="M43"/>
  <c r="L43"/>
  <c r="K43"/>
  <c r="J43"/>
  <c r="I43"/>
  <c r="H43"/>
  <c r="G43"/>
  <c r="F43"/>
  <c r="E43"/>
  <c r="D43"/>
  <c r="C43"/>
  <c r="B43"/>
  <c r="T42"/>
  <c r="S42"/>
  <c r="R42"/>
  <c r="Q42"/>
  <c r="P42"/>
  <c r="O42"/>
  <c r="N42"/>
  <c r="M42"/>
  <c r="L42"/>
  <c r="K42"/>
  <c r="J42"/>
  <c r="I42"/>
  <c r="H42"/>
  <c r="G42"/>
  <c r="F42"/>
  <c r="E42"/>
  <c r="D42"/>
  <c r="C42"/>
  <c r="B42"/>
  <c r="T41"/>
  <c r="S41"/>
  <c r="R41"/>
  <c r="Q41"/>
  <c r="P41"/>
  <c r="O41"/>
  <c r="N41"/>
  <c r="M41"/>
  <c r="L41"/>
  <c r="K41"/>
  <c r="J41"/>
  <c r="I41"/>
  <c r="H41"/>
  <c r="G41"/>
  <c r="F41"/>
  <c r="E41"/>
  <c r="D41"/>
  <c r="C41"/>
  <c r="B41"/>
  <c r="T40"/>
  <c r="S40"/>
  <c r="R40"/>
  <c r="Q40"/>
  <c r="P40"/>
  <c r="O40"/>
  <c r="N40"/>
  <c r="M40"/>
  <c r="L40"/>
  <c r="K40"/>
  <c r="J40"/>
  <c r="I40"/>
  <c r="H40"/>
  <c r="G40"/>
  <c r="F40"/>
  <c r="E40"/>
  <c r="D40"/>
  <c r="C40"/>
  <c r="B40"/>
  <c r="T39"/>
  <c r="S39"/>
  <c r="R39"/>
  <c r="Q39"/>
  <c r="P39"/>
  <c r="O39"/>
  <c r="N39"/>
  <c r="M39"/>
  <c r="L39"/>
  <c r="K39"/>
  <c r="J39"/>
  <c r="I39"/>
  <c r="H39"/>
  <c r="G39"/>
  <c r="F39"/>
  <c r="E39"/>
  <c r="D39"/>
  <c r="C39"/>
  <c r="B39"/>
  <c r="T37"/>
  <c r="S37"/>
  <c r="R37"/>
  <c r="Q37"/>
  <c r="P37"/>
  <c r="O37"/>
  <c r="N37"/>
  <c r="M37"/>
  <c r="L37"/>
  <c r="K37"/>
  <c r="J37"/>
  <c r="I37"/>
  <c r="H37"/>
  <c r="G37"/>
  <c r="F37"/>
  <c r="E37"/>
  <c r="D37"/>
  <c r="C37"/>
  <c r="B37"/>
  <c r="T36"/>
  <c r="S36"/>
  <c r="R36"/>
  <c r="Q36"/>
  <c r="P36"/>
  <c r="O36"/>
  <c r="N36"/>
  <c r="M36"/>
  <c r="L36"/>
  <c r="K36"/>
  <c r="J36"/>
  <c r="I36"/>
  <c r="H36"/>
  <c r="G36"/>
  <c r="F36"/>
  <c r="E36"/>
  <c r="D36"/>
  <c r="C36"/>
  <c r="B36"/>
  <c r="T35"/>
  <c r="S35"/>
  <c r="R35"/>
  <c r="Q35"/>
  <c r="P35"/>
  <c r="O35"/>
  <c r="N35"/>
  <c r="M35"/>
  <c r="L35"/>
  <c r="K35"/>
  <c r="J35"/>
  <c r="I35"/>
  <c r="H35"/>
  <c r="G35"/>
  <c r="F35"/>
  <c r="E35"/>
  <c r="D35"/>
  <c r="C35"/>
  <c r="B35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B34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B33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J89" l="1"/>
  <c r="I89"/>
  <c r="H89"/>
  <c r="K79"/>
  <c r="J79"/>
  <c r="I79"/>
  <c r="G79"/>
  <c r="K70"/>
  <c r="H70"/>
  <c r="G70"/>
  <c r="I70"/>
  <c r="K60"/>
  <c r="I60"/>
  <c r="G60"/>
  <c r="K51"/>
  <c r="J51"/>
  <c r="G51"/>
  <c r="I51"/>
  <c r="H51"/>
  <c r="J38"/>
  <c r="I29"/>
  <c r="K29"/>
  <c r="J29"/>
  <c r="G29"/>
  <c r="K19"/>
  <c r="J19"/>
  <c r="H19"/>
  <c r="G19"/>
  <c r="I19"/>
  <c r="K89"/>
  <c r="G89"/>
  <c r="H79"/>
  <c r="J70"/>
  <c r="J60"/>
  <c r="H60"/>
  <c r="K38"/>
  <c r="I38"/>
  <c r="H38"/>
  <c r="G38"/>
  <c r="H29"/>
  <c r="G9" l="1"/>
  <c r="G8" s="1"/>
  <c r="C89"/>
  <c r="D89"/>
  <c r="E89"/>
  <c r="F89"/>
  <c r="L89"/>
  <c r="M89"/>
  <c r="N89"/>
  <c r="O89"/>
  <c r="P89"/>
  <c r="Q89"/>
  <c r="R89"/>
  <c r="S89"/>
  <c r="T89"/>
  <c r="C79"/>
  <c r="D79"/>
  <c r="E79"/>
  <c r="F79"/>
  <c r="L79"/>
  <c r="M79"/>
  <c r="N79"/>
  <c r="O79"/>
  <c r="P79"/>
  <c r="Q79"/>
  <c r="R79"/>
  <c r="S79"/>
  <c r="T79"/>
  <c r="C70"/>
  <c r="D70"/>
  <c r="E70"/>
  <c r="F70"/>
  <c r="L70"/>
  <c r="M70"/>
  <c r="N70"/>
  <c r="O70"/>
  <c r="P70"/>
  <c r="Q70"/>
  <c r="R70"/>
  <c r="S70"/>
  <c r="T70"/>
  <c r="B79"/>
  <c r="B89"/>
  <c r="B70"/>
  <c r="C60"/>
  <c r="D60"/>
  <c r="E60"/>
  <c r="F60"/>
  <c r="L60"/>
  <c r="M60"/>
  <c r="N60"/>
  <c r="O60"/>
  <c r="P60"/>
  <c r="Q60"/>
  <c r="R60"/>
  <c r="S60"/>
  <c r="T60"/>
  <c r="C51"/>
  <c r="D51"/>
  <c r="E51"/>
  <c r="F51"/>
  <c r="L51"/>
  <c r="M51"/>
  <c r="N51"/>
  <c r="O51"/>
  <c r="P51"/>
  <c r="Q51"/>
  <c r="R51"/>
  <c r="S51"/>
  <c r="T51"/>
  <c r="C38"/>
  <c r="D38"/>
  <c r="E38"/>
  <c r="F38"/>
  <c r="L38"/>
  <c r="M38"/>
  <c r="N38"/>
  <c r="O38"/>
  <c r="P38"/>
  <c r="Q38"/>
  <c r="R38"/>
  <c r="S38"/>
  <c r="T38"/>
  <c r="C29"/>
  <c r="D29"/>
  <c r="E29"/>
  <c r="F29"/>
  <c r="L29"/>
  <c r="M29"/>
  <c r="N29"/>
  <c r="O29"/>
  <c r="P29"/>
  <c r="Q29"/>
  <c r="R29"/>
  <c r="S29"/>
  <c r="T29"/>
  <c r="C19"/>
  <c r="D19"/>
  <c r="E19"/>
  <c r="F19"/>
  <c r="L19"/>
  <c r="M19"/>
  <c r="N19"/>
  <c r="O19"/>
  <c r="P19"/>
  <c r="Q19"/>
  <c r="R19"/>
  <c r="S19"/>
  <c r="T19"/>
  <c r="C9"/>
  <c r="D9"/>
  <c r="E9"/>
  <c r="F9"/>
  <c r="B60"/>
  <c r="B51"/>
  <c r="B38"/>
  <c r="B29"/>
  <c r="B19"/>
  <c r="B9"/>
  <c r="H9" l="1"/>
  <c r="H8" s="1"/>
  <c r="C8"/>
  <c r="E8"/>
  <c r="F8"/>
  <c r="B8"/>
  <c r="D8"/>
  <c r="I9" l="1"/>
  <c r="I8" s="1"/>
  <c r="J9" l="1"/>
  <c r="J8" s="1"/>
  <c r="K9" l="1"/>
  <c r="K8" s="1"/>
  <c r="L9" l="1"/>
  <c r="L8" s="1"/>
  <c r="M9" l="1"/>
  <c r="M8" s="1"/>
  <c r="N9" l="1"/>
  <c r="N8" s="1"/>
  <c r="O9" l="1"/>
  <c r="O8" s="1"/>
  <c r="P9" l="1"/>
  <c r="P8" s="1"/>
  <c r="Q9" l="1"/>
  <c r="Q8" s="1"/>
  <c r="R9" l="1"/>
  <c r="R8" s="1"/>
  <c r="T9" l="1"/>
  <c r="T8" s="1"/>
  <c r="S9"/>
  <c r="S8" s="1"/>
</calcChain>
</file>

<file path=xl/sharedStrings.xml><?xml version="1.0" encoding="utf-8"?>
<sst xmlns="http://schemas.openxmlformats.org/spreadsheetml/2006/main" count="235" uniqueCount="131">
  <si>
    <t>โคเนื้อ</t>
  </si>
  <si>
    <t>โคพื้นเมือง</t>
  </si>
  <si>
    <t>โคขุน</t>
  </si>
  <si>
    <t>จังหวัด</t>
  </si>
  <si>
    <t>รวม</t>
  </si>
  <si>
    <t>(ตัว)</t>
  </si>
  <si>
    <t>แรกเกิด</t>
  </si>
  <si>
    <t>ตั้งท้องแรก</t>
  </si>
  <si>
    <t>ถึงโคสาว</t>
  </si>
  <si>
    <t>ขึ้นไป</t>
  </si>
  <si>
    <t>ยอดรวม</t>
  </si>
  <si>
    <t>เขต 1</t>
  </si>
  <si>
    <t>เขต 2</t>
  </si>
  <si>
    <t>เขต 3</t>
  </si>
  <si>
    <t>เขต 4</t>
  </si>
  <si>
    <t>เขต 5</t>
  </si>
  <si>
    <t>เขต 6</t>
  </si>
  <si>
    <t>เขต 7</t>
  </si>
  <si>
    <t>เขต 8</t>
  </si>
  <si>
    <t>เขต 9</t>
  </si>
  <si>
    <t>ที่มา</t>
  </si>
  <si>
    <t>รวบรวมโดย</t>
  </si>
  <si>
    <t>: สำนักงานปศุสัตว์อำเภอ</t>
  </si>
  <si>
    <t>: กลุ่มสารสนเทศและข้อมูลสถิติ ศูนย์เทคโนโลยีสารสนเทศและการสื่อสาร กรมปศุสัตว์</t>
  </si>
  <si>
    <t>เกษตรกร
(ราย)</t>
  </si>
  <si>
    <t>จำนวน
(ตัว)</t>
  </si>
  <si>
    <t>ผู้
(ตัว)</t>
  </si>
  <si>
    <t>เกษตรกร</t>
  </si>
  <si>
    <t>(ราย)</t>
  </si>
  <si>
    <t>จำนวน</t>
  </si>
  <si>
    <t xml:space="preserve"> สงขลา </t>
  </si>
  <si>
    <t xml:space="preserve"> สตูล </t>
  </si>
  <si>
    <t xml:space="preserve"> ปัตตานี </t>
  </si>
  <si>
    <t xml:space="preserve"> ยะลา </t>
  </si>
  <si>
    <t xml:space="preserve"> นราธิวาส </t>
  </si>
  <si>
    <t xml:space="preserve"> นครศรีธรรมราช </t>
  </si>
  <si>
    <t xml:space="preserve"> กระบี่ </t>
  </si>
  <si>
    <t xml:space="preserve"> พังงา </t>
  </si>
  <si>
    <t xml:space="preserve"> ภูเก็ต </t>
  </si>
  <si>
    <t xml:space="preserve"> สุราษฎร์ธานี </t>
  </si>
  <si>
    <t xml:space="preserve"> ระนอง </t>
  </si>
  <si>
    <t xml:space="preserve"> ชุมพร </t>
  </si>
  <si>
    <t xml:space="preserve"> ตรัง </t>
  </si>
  <si>
    <t xml:space="preserve"> พัทลุง </t>
  </si>
  <si>
    <t xml:space="preserve"> ราชบุรี </t>
  </si>
  <si>
    <t xml:space="preserve"> กาญจนบุรี </t>
  </si>
  <si>
    <t xml:space="preserve"> สุพรรณบุรี </t>
  </si>
  <si>
    <t xml:space="preserve"> นครปฐม </t>
  </si>
  <si>
    <t xml:space="preserve"> สมุทรสาคร </t>
  </si>
  <si>
    <t xml:space="preserve"> สมุทรสงคราม </t>
  </si>
  <si>
    <t xml:space="preserve"> เพชรบุรี </t>
  </si>
  <si>
    <t xml:space="preserve"> ประจวบคีรีขันธ์ </t>
  </si>
  <si>
    <t xml:space="preserve"> อุตรดิตถ์ </t>
  </si>
  <si>
    <t xml:space="preserve"> นครสวรรค์ </t>
  </si>
  <si>
    <t xml:space="preserve"> อุทัยธานี </t>
  </si>
  <si>
    <t xml:space="preserve"> กำแพงเพชร </t>
  </si>
  <si>
    <t xml:space="preserve"> ตาก </t>
  </si>
  <si>
    <t xml:space="preserve"> สุโขทัย </t>
  </si>
  <si>
    <t xml:space="preserve"> พิษณุโลก </t>
  </si>
  <si>
    <t xml:space="preserve"> พิจิตร </t>
  </si>
  <si>
    <t xml:space="preserve"> เพชรบูรณ์ </t>
  </si>
  <si>
    <t xml:space="preserve"> เชียงใหม่ </t>
  </si>
  <si>
    <t xml:space="preserve"> ลำพูน </t>
  </si>
  <si>
    <t xml:space="preserve"> ลำปาง </t>
  </si>
  <si>
    <t xml:space="preserve"> แพร่ </t>
  </si>
  <si>
    <t xml:space="preserve"> น่าน </t>
  </si>
  <si>
    <t xml:space="preserve"> พะเยา </t>
  </si>
  <si>
    <t xml:space="preserve"> เชียงราย </t>
  </si>
  <si>
    <t xml:space="preserve"> แม่ฮ่องสอน </t>
  </si>
  <si>
    <t xml:space="preserve"> บึงกาฬ </t>
  </si>
  <si>
    <t xml:space="preserve"> หนองบัวลำภู </t>
  </si>
  <si>
    <t xml:space="preserve"> ขอนแก่น </t>
  </si>
  <si>
    <t xml:space="preserve"> อุดรธานี </t>
  </si>
  <si>
    <t xml:space="preserve"> เลย </t>
  </si>
  <si>
    <t xml:space="preserve"> หนองคาย </t>
  </si>
  <si>
    <t xml:space="preserve"> มหาสารคาม </t>
  </si>
  <si>
    <t xml:space="preserve"> ร้อยเอ็ด </t>
  </si>
  <si>
    <t xml:space="preserve"> กาฬสินธุ์ </t>
  </si>
  <si>
    <t xml:space="preserve"> สกลนคร </t>
  </si>
  <si>
    <t xml:space="preserve"> นครพนม </t>
  </si>
  <si>
    <t xml:space="preserve"> มุกดาหาร </t>
  </si>
  <si>
    <t xml:space="preserve"> นครราชสีมา </t>
  </si>
  <si>
    <t xml:space="preserve"> บุรีรัมย์ </t>
  </si>
  <si>
    <t xml:space="preserve"> สุรินทร์ </t>
  </si>
  <si>
    <t xml:space="preserve"> ศรีสะเกษ </t>
  </si>
  <si>
    <t xml:space="preserve"> อุบลราชธานี </t>
  </si>
  <si>
    <t xml:space="preserve"> ยโสธร </t>
  </si>
  <si>
    <t xml:space="preserve"> ชัยภูมิ </t>
  </si>
  <si>
    <t xml:space="preserve"> อำนาจเจริญ </t>
  </si>
  <si>
    <t xml:space="preserve"> สมุทรปราการ </t>
  </si>
  <si>
    <t xml:space="preserve"> ชลบุรี </t>
  </si>
  <si>
    <t xml:space="preserve"> ระยอง </t>
  </si>
  <si>
    <t xml:space="preserve"> จันทบุรี </t>
  </si>
  <si>
    <t xml:space="preserve"> ตราด </t>
  </si>
  <si>
    <t xml:space="preserve"> ฉะเชิงเทรา </t>
  </si>
  <si>
    <t xml:space="preserve"> ปราจีนบุรี </t>
  </si>
  <si>
    <t xml:space="preserve"> นครนายก </t>
  </si>
  <si>
    <t xml:space="preserve"> สระแก้ว </t>
  </si>
  <si>
    <t xml:space="preserve"> กรุงเทพมหานคร </t>
  </si>
  <si>
    <t xml:space="preserve"> นนทบุรี </t>
  </si>
  <si>
    <t xml:space="preserve"> ปทุมธานี </t>
  </si>
  <si>
    <t xml:space="preserve"> พระนครศรีอยุธยา </t>
  </si>
  <si>
    <t xml:space="preserve"> อ่างทอง </t>
  </si>
  <si>
    <t xml:space="preserve"> ลพบุรี </t>
  </si>
  <si>
    <t xml:space="preserve"> สิงห์บุรี </t>
  </si>
  <si>
    <t xml:space="preserve"> ชัยนาท </t>
  </si>
  <si>
    <t xml:space="preserve"> สระบุรี </t>
  </si>
  <si>
    <t>เมีย (ตัว)</t>
  </si>
  <si>
    <t>โคพันธุ์แท้</t>
  </si>
  <si>
    <t>โคลูกผสม</t>
  </si>
  <si>
    <t>สถานที่เลี้ยงสัตว์ จังหวัด</t>
  </si>
  <si>
    <t>โคเนื้อ พื้นเมือง เพศผู้ (ตัว)</t>
  </si>
  <si>
    <t>โคเนื้อ พื้นเมือง เพศเมีย (แรกเกิด ถึงโคสาว) (ตัว)</t>
  </si>
  <si>
    <t>โคเนื้อ พื้นเมือง เพศเมีย (ตั้งท้องแรก ขึ้นไป) (ตัว)</t>
  </si>
  <si>
    <t>รวมโคเนื้อ พื้นเมือง (ตัว)</t>
  </si>
  <si>
    <t>เกษตรกรผู้เลี้ยงโคเนื้อ พื้นเมือง (ราย)</t>
  </si>
  <si>
    <t>โคเนื้อ พันธุ์แท้ เพศผู้ (ตัว)</t>
  </si>
  <si>
    <t>โคเนื้อ พันธุ์แท้ เพศเมีย (แรกเกิด ถึงโคสาว) (ตัว)</t>
  </si>
  <si>
    <t>โคเนื้อ พันธุ์แท้ เพศเมีย (ตั้งท้องแรก ขึ้นไป) (ตัว)</t>
  </si>
  <si>
    <t>รวมโคเนื้อ พันธุ์แท้ (ตัว)</t>
  </si>
  <si>
    <t>เกษตรกรผู้เลี้ยงโคเนื้อ พันธุ์แท้ (ราย)</t>
  </si>
  <si>
    <t>โคเนื้อ ลูกผสม เพศผู้ (ตัว)</t>
  </si>
  <si>
    <t>โคเนื้อ ลูกผสม เพศเมีย (แรกเกิด ถึงโคสาว) (ตัว)</t>
  </si>
  <si>
    <t>โคเนื้อ ลูกผสม เพศเมีย (ตั้งท้องแรก ขึ้นไป) (ตัว)</t>
  </si>
  <si>
    <t>รวมโคเนื้อ ลูกผสม (ตัว)</t>
  </si>
  <si>
    <t>เกษตรกรผู้เลี้ยงโคเนื้อ ลูกผสม (ราย)</t>
  </si>
  <si>
    <t>โคเนื้อ ขุน (ตัว)</t>
  </si>
  <si>
    <t>เกษตรกรผู้เลี้ยงโคเนื้อ ขุน (ราย)</t>
  </si>
  <si>
    <t>จำนวนรวม โคเนื้อ ทั้งสิ้น (ตัว)</t>
  </si>
  <si>
    <t>จำนวนรวมเกษตรกรผู้เลี้ยง โคเนื้อ ทั้งสิ้น (ราย)</t>
  </si>
  <si>
    <t>ตารางที่ 2-1 จำนวนเกษตรกรและโคเนื้อ รายจังหวัด ปี 2566</t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</si>
</sst>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43" formatCode="_-* #,##0.00_-;\-* #,##0.00_-;_-* &quot;-&quot;??_-;_-@_-"/>
    <numFmt numFmtId="187" formatCode="_(* #,##0.00_);_(* \(#,##0.00\);_(* &quot;-&quot;??_);_(@_)"/>
    <numFmt numFmtId="188" formatCode="_-* #,##0_-;\-* #,##0_-;_-* &quot;-&quot;??_-;_-@_-"/>
  </numFmts>
  <fonts count="16">
    <font>
      <sz val="10"/>
      <name val="Arial"/>
      <charset val="1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4"/>
      <color indexed="8"/>
      <name val="TH SarabunPSK"/>
      <family val="2"/>
    </font>
    <font>
      <sz val="14"/>
      <color indexed="8"/>
      <name val="TH SarabunPSK"/>
      <family val="2"/>
    </font>
    <font>
      <b/>
      <sz val="18"/>
      <name val="TH SarabunPSK"/>
      <family val="2"/>
    </font>
    <font>
      <sz val="11"/>
      <color theme="1"/>
      <name val="Tahoma"/>
      <family val="2"/>
      <charset val="222"/>
      <scheme val="minor"/>
    </font>
    <font>
      <sz val="12"/>
      <color theme="1"/>
      <name val="Tahoma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</borders>
  <cellStyleXfs count="14">
    <xf numFmtId="0" fontId="0" fillId="0" borderId="0">
      <alignment wrapText="1"/>
    </xf>
    <xf numFmtId="187" fontId="6" fillId="0" borderId="0" applyFont="0" applyFill="0" applyBorder="0" applyAlignment="0" applyProtection="0">
      <alignment wrapText="1"/>
    </xf>
    <xf numFmtId="187" fontId="7" fillId="0" borderId="0" applyFont="0" applyFill="0" applyBorder="0" applyAlignment="0" applyProtection="0">
      <alignment wrapText="1"/>
    </xf>
    <xf numFmtId="0" fontId="14" fillId="0" borderId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0" fontId="6" fillId="0" borderId="0">
      <alignment wrapText="1"/>
    </xf>
    <xf numFmtId="43" fontId="4" fillId="0" borderId="0" applyFont="0" applyFill="0" applyBorder="0" applyAlignment="0" applyProtection="0"/>
    <xf numFmtId="0" fontId="15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0" fontId="1" fillId="0" borderId="0"/>
  </cellStyleXfs>
  <cellXfs count="46">
    <xf numFmtId="0" fontId="0" fillId="0" borderId="0" xfId="0">
      <alignment wrapText="1"/>
    </xf>
    <xf numFmtId="43" fontId="9" fillId="0" borderId="0" xfId="0" applyNumberFormat="1" applyFont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0" fillId="0" borderId="0" xfId="0" applyFont="1" applyAlignment="1">
      <alignment vertical="center" wrapText="1"/>
    </xf>
    <xf numFmtId="41" fontId="10" fillId="0" borderId="0" xfId="0" applyNumberFormat="1" applyFont="1" applyAlignment="1">
      <alignment vertical="center" wrapText="1"/>
    </xf>
    <xf numFmtId="43" fontId="13" fillId="0" borderId="0" xfId="0" applyNumberFormat="1" applyFont="1" applyAlignment="1">
      <alignment vertical="center"/>
    </xf>
    <xf numFmtId="41" fontId="9" fillId="0" borderId="0" xfId="0" applyNumberFormat="1" applyFont="1" applyFill="1" applyBorder="1" applyAlignment="1">
      <alignment horizontal="left" vertical="center"/>
    </xf>
    <xf numFmtId="188" fontId="10" fillId="0" borderId="0" xfId="1" applyNumberFormat="1" applyFont="1" applyAlignment="1">
      <alignment horizontal="left" vertical="center"/>
    </xf>
    <xf numFmtId="43" fontId="10" fillId="0" borderId="0" xfId="1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41" fontId="9" fillId="0" borderId="0" xfId="0" applyNumberFormat="1" applyFont="1" applyAlignment="1">
      <alignment horizontal="left" vertical="center"/>
    </xf>
    <xf numFmtId="41" fontId="12" fillId="0" borderId="1" xfId="0" applyNumberFormat="1" applyFont="1" applyFill="1" applyBorder="1" applyAlignment="1">
      <alignment vertical="center" wrapText="1"/>
    </xf>
    <xf numFmtId="41" fontId="10" fillId="0" borderId="1" xfId="1" applyNumberFormat="1" applyFont="1" applyBorder="1" applyAlignment="1">
      <alignment horizontal="right" vertical="center"/>
    </xf>
    <xf numFmtId="41" fontId="11" fillId="3" borderId="1" xfId="0" applyNumberFormat="1" applyFont="1" applyFill="1" applyBorder="1" applyAlignment="1">
      <alignment horizontal="center" vertical="center" wrapText="1"/>
    </xf>
    <xf numFmtId="41" fontId="9" fillId="3" borderId="1" xfId="1" applyNumberFormat="1" applyFont="1" applyFill="1" applyBorder="1" applyAlignment="1">
      <alignment horizontal="center" vertical="center"/>
    </xf>
    <xf numFmtId="41" fontId="11" fillId="4" borderId="1" xfId="0" applyNumberFormat="1" applyFont="1" applyFill="1" applyBorder="1" applyAlignment="1">
      <alignment horizontal="center" vertical="center" wrapText="1"/>
    </xf>
    <xf numFmtId="41" fontId="9" fillId="4" borderId="1" xfId="1" applyNumberFormat="1" applyFont="1" applyFill="1" applyBorder="1" applyAlignment="1">
      <alignment horizontal="center" vertical="center"/>
    </xf>
    <xf numFmtId="41" fontId="9" fillId="0" borderId="0" xfId="0" applyNumberFormat="1" applyFont="1" applyBorder="1" applyAlignment="1">
      <alignment horizontal="center" vertical="center"/>
    </xf>
    <xf numFmtId="188" fontId="9" fillId="0" borderId="0" xfId="0" applyNumberFormat="1" applyFont="1" applyBorder="1" applyAlignment="1">
      <alignment horizontal="center" vertical="center"/>
    </xf>
    <xf numFmtId="188" fontId="9" fillId="0" borderId="0" xfId="0" applyNumberFormat="1" applyFont="1" applyFill="1" applyBorder="1" applyAlignment="1">
      <alignment horizontal="center" vertical="center"/>
    </xf>
    <xf numFmtId="188" fontId="9" fillId="0" borderId="0" xfId="0" applyNumberFormat="1" applyFont="1" applyAlignment="1">
      <alignment vertical="center"/>
    </xf>
    <xf numFmtId="188" fontId="10" fillId="0" borderId="0" xfId="0" applyNumberFormat="1" applyFont="1" applyFill="1" applyBorder="1" applyAlignment="1">
      <alignment horizontal="center" vertical="center"/>
    </xf>
    <xf numFmtId="43" fontId="10" fillId="0" borderId="0" xfId="0" applyNumberFormat="1" applyFont="1" applyAlignment="1">
      <alignment vertical="center"/>
    </xf>
    <xf numFmtId="0" fontId="9" fillId="0" borderId="0" xfId="0" applyFont="1" applyAlignment="1">
      <alignment vertical="center" wrapText="1"/>
    </xf>
    <xf numFmtId="188" fontId="10" fillId="0" borderId="0" xfId="1" applyNumberFormat="1" applyFont="1" applyBorder="1" applyAlignment="1">
      <alignment horizontal="right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/>
    </xf>
    <xf numFmtId="41" fontId="9" fillId="3" borderId="0" xfId="1" applyNumberFormat="1" applyFont="1" applyFill="1" applyBorder="1" applyAlignment="1">
      <alignment horizontal="center" vertical="center"/>
    </xf>
    <xf numFmtId="41" fontId="9" fillId="4" borderId="0" xfId="1" applyNumberFormat="1" applyFont="1" applyFill="1" applyBorder="1" applyAlignment="1">
      <alignment horizontal="center" vertical="center"/>
    </xf>
    <xf numFmtId="41" fontId="10" fillId="0" borderId="0" xfId="1" applyNumberFormat="1" applyFont="1" applyBorder="1" applyAlignment="1">
      <alignment horizontal="right" vertical="center"/>
    </xf>
    <xf numFmtId="0" fontId="1" fillId="0" borderId="0" xfId="13"/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41" fontId="11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</cellXfs>
  <cellStyles count="14">
    <cellStyle name="Comma 2" xfId="5"/>
    <cellStyle name="Comma 3" xfId="2"/>
    <cellStyle name="Comma 4" xfId="8"/>
    <cellStyle name="Comma 5" xfId="11"/>
    <cellStyle name="Normal 2" xfId="3"/>
    <cellStyle name="Normal 3" xfId="4"/>
    <cellStyle name="Normal 4" xfId="6"/>
    <cellStyle name="Normal 5" xfId="9"/>
    <cellStyle name="Normal 6" xfId="10"/>
    <cellStyle name="Normal 7" xfId="12"/>
    <cellStyle name="Normal 8" xfId="13"/>
    <cellStyle name="เครื่องหมายจุลภาค" xfId="1" builtinId="3"/>
    <cellStyle name="ปกติ" xfId="0" builtinId="0"/>
    <cellStyle name="ปกติ 8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8"/>
  <sheetViews>
    <sheetView topLeftCell="Q1" workbookViewId="0">
      <selection activeCell="U1" sqref="U1:ES1048576"/>
    </sheetView>
  </sheetViews>
  <sheetFormatPr defaultRowHeight="14.25"/>
  <cols>
    <col min="1" max="1" width="22.140625" style="32" bestFit="1" customWidth="1"/>
    <col min="2" max="2" width="25.140625" style="32" bestFit="1" customWidth="1"/>
    <col min="3" max="4" width="45.42578125" style="32" bestFit="1" customWidth="1"/>
    <col min="5" max="5" width="22.5703125" style="32" bestFit="1" customWidth="1"/>
    <col min="6" max="6" width="34.140625" style="32" bestFit="1" customWidth="1"/>
    <col min="7" max="7" width="24.85546875" style="32" bestFit="1" customWidth="1"/>
    <col min="8" max="9" width="45.140625" style="32" bestFit="1" customWidth="1"/>
    <col min="10" max="10" width="22.28515625" style="32" bestFit="1" customWidth="1"/>
    <col min="11" max="11" width="33.85546875" style="32" bestFit="1" customWidth="1"/>
    <col min="12" max="12" width="24.42578125" style="32" bestFit="1" customWidth="1"/>
    <col min="13" max="14" width="44.7109375" style="32" bestFit="1" customWidth="1"/>
    <col min="15" max="15" width="21.85546875" style="32" bestFit="1" customWidth="1"/>
    <col min="16" max="16" width="33.28515625" style="32" bestFit="1" customWidth="1"/>
    <col min="17" max="17" width="14.5703125" style="32" bestFit="1" customWidth="1"/>
    <col min="18" max="18" width="29.42578125" style="32" bestFit="1" customWidth="1"/>
    <col min="19" max="19" width="27.140625" style="32" bestFit="1" customWidth="1"/>
    <col min="20" max="20" width="41.85546875" style="32" bestFit="1" customWidth="1"/>
    <col min="21" max="21" width="48.140625" style="32" bestFit="1" customWidth="1"/>
    <col min="22" max="16384" width="9.140625" style="32"/>
  </cols>
  <sheetData>
    <row r="1" spans="1:20">
      <c r="A1" s="32" t="s">
        <v>110</v>
      </c>
      <c r="B1" s="32" t="s">
        <v>111</v>
      </c>
      <c r="C1" s="32" t="s">
        <v>112</v>
      </c>
      <c r="D1" s="32" t="s">
        <v>113</v>
      </c>
      <c r="E1" s="32" t="s">
        <v>114</v>
      </c>
      <c r="F1" s="32" t="s">
        <v>115</v>
      </c>
      <c r="G1" s="32" t="s">
        <v>116</v>
      </c>
      <c r="H1" s="32" t="s">
        <v>117</v>
      </c>
      <c r="I1" s="32" t="s">
        <v>118</v>
      </c>
      <c r="J1" s="32" t="s">
        <v>119</v>
      </c>
      <c r="K1" s="32" t="s">
        <v>120</v>
      </c>
      <c r="L1" s="32" t="s">
        <v>121</v>
      </c>
      <c r="M1" s="32" t="s">
        <v>122</v>
      </c>
      <c r="N1" s="32" t="s">
        <v>123</v>
      </c>
      <c r="O1" s="32" t="s">
        <v>124</v>
      </c>
      <c r="P1" s="32" t="s">
        <v>125</v>
      </c>
      <c r="Q1" s="32" t="s">
        <v>126</v>
      </c>
      <c r="R1" s="32" t="s">
        <v>127</v>
      </c>
      <c r="S1" s="32" t="s">
        <v>128</v>
      </c>
      <c r="T1" s="32" t="s">
        <v>129</v>
      </c>
    </row>
    <row r="2" spans="1:20">
      <c r="A2" s="32" t="s">
        <v>98</v>
      </c>
      <c r="B2" s="32">
        <v>731</v>
      </c>
      <c r="C2" s="32">
        <v>1328</v>
      </c>
      <c r="D2" s="32">
        <v>588</v>
      </c>
      <c r="E2" s="32">
        <v>2647</v>
      </c>
      <c r="F2" s="32">
        <v>357</v>
      </c>
      <c r="G2" s="32">
        <v>175</v>
      </c>
      <c r="H2" s="32">
        <v>131</v>
      </c>
      <c r="I2" s="32">
        <v>80</v>
      </c>
      <c r="J2" s="32">
        <v>386</v>
      </c>
      <c r="K2" s="32">
        <v>30</v>
      </c>
      <c r="L2" s="32">
        <v>627</v>
      </c>
      <c r="M2" s="32">
        <v>825</v>
      </c>
      <c r="N2" s="32">
        <v>526</v>
      </c>
      <c r="O2" s="32">
        <v>1978</v>
      </c>
      <c r="P2" s="32">
        <v>282</v>
      </c>
      <c r="Q2" s="32">
        <v>251</v>
      </c>
      <c r="R2" s="32">
        <v>26</v>
      </c>
      <c r="S2" s="32">
        <v>5262</v>
      </c>
      <c r="T2" s="32">
        <v>637</v>
      </c>
    </row>
    <row r="3" spans="1:20">
      <c r="A3" s="32" t="s">
        <v>105</v>
      </c>
      <c r="B3" s="32">
        <v>1266</v>
      </c>
      <c r="C3" s="32">
        <v>2851</v>
      </c>
      <c r="D3" s="32">
        <v>2042</v>
      </c>
      <c r="E3" s="32">
        <v>6159</v>
      </c>
      <c r="F3" s="32">
        <v>419</v>
      </c>
      <c r="G3" s="32">
        <v>466</v>
      </c>
      <c r="H3" s="32">
        <v>1195</v>
      </c>
      <c r="I3" s="32">
        <v>684</v>
      </c>
      <c r="J3" s="32">
        <v>2345</v>
      </c>
      <c r="K3" s="32">
        <v>119</v>
      </c>
      <c r="L3" s="32">
        <v>8596</v>
      </c>
      <c r="M3" s="32">
        <v>17900</v>
      </c>
      <c r="N3" s="32">
        <v>22468</v>
      </c>
      <c r="O3" s="32">
        <v>48964</v>
      </c>
      <c r="P3" s="32">
        <v>2966</v>
      </c>
      <c r="Q3" s="32">
        <v>620</v>
      </c>
      <c r="R3" s="32">
        <v>46</v>
      </c>
      <c r="S3" s="32">
        <v>58088</v>
      </c>
      <c r="T3" s="32">
        <v>3557</v>
      </c>
    </row>
    <row r="4" spans="1:20">
      <c r="A4" s="32" t="s">
        <v>99</v>
      </c>
      <c r="B4" s="32">
        <v>652</v>
      </c>
      <c r="C4" s="32">
        <v>785</v>
      </c>
      <c r="D4" s="32">
        <v>495</v>
      </c>
      <c r="E4" s="32">
        <v>1932</v>
      </c>
      <c r="F4" s="32">
        <v>304</v>
      </c>
      <c r="G4" s="32">
        <v>10</v>
      </c>
      <c r="H4" s="32">
        <v>79</v>
      </c>
      <c r="I4" s="32">
        <v>4</v>
      </c>
      <c r="J4" s="32">
        <v>93</v>
      </c>
      <c r="K4" s="32">
        <v>8</v>
      </c>
      <c r="L4" s="32">
        <v>41</v>
      </c>
      <c r="M4" s="32">
        <v>38</v>
      </c>
      <c r="N4" s="32">
        <v>60</v>
      </c>
      <c r="O4" s="32">
        <v>139</v>
      </c>
      <c r="P4" s="32">
        <v>13</v>
      </c>
      <c r="Q4" s="32">
        <v>64</v>
      </c>
      <c r="R4" s="32">
        <v>3</v>
      </c>
      <c r="S4" s="32">
        <v>2228</v>
      </c>
      <c r="T4" s="32">
        <v>324</v>
      </c>
    </row>
    <row r="5" spans="1:20">
      <c r="A5" s="32" t="s">
        <v>100</v>
      </c>
      <c r="B5" s="32">
        <v>827</v>
      </c>
      <c r="C5" s="32">
        <v>1961</v>
      </c>
      <c r="D5" s="32">
        <v>135</v>
      </c>
      <c r="E5" s="32">
        <v>2923</v>
      </c>
      <c r="F5" s="32">
        <v>171</v>
      </c>
      <c r="G5" s="32">
        <v>16</v>
      </c>
      <c r="H5" s="32">
        <v>31</v>
      </c>
      <c r="I5" s="32">
        <v>4</v>
      </c>
      <c r="J5" s="32">
        <v>51</v>
      </c>
      <c r="K5" s="32">
        <v>9</v>
      </c>
      <c r="L5" s="32">
        <v>325</v>
      </c>
      <c r="M5" s="32">
        <v>1004</v>
      </c>
      <c r="N5" s="32">
        <v>298</v>
      </c>
      <c r="O5" s="32">
        <v>1627</v>
      </c>
      <c r="P5" s="32">
        <v>120</v>
      </c>
      <c r="Q5" s="32">
        <v>86</v>
      </c>
      <c r="R5" s="32">
        <v>7</v>
      </c>
      <c r="S5" s="32">
        <v>4687</v>
      </c>
      <c r="T5" s="32">
        <v>287</v>
      </c>
    </row>
    <row r="6" spans="1:20">
      <c r="A6" s="32" t="s">
        <v>101</v>
      </c>
      <c r="B6" s="32">
        <v>2050</v>
      </c>
      <c r="C6" s="32">
        <v>2900</v>
      </c>
      <c r="D6" s="32">
        <v>1051</v>
      </c>
      <c r="E6" s="32">
        <v>6001</v>
      </c>
      <c r="F6" s="32">
        <v>633</v>
      </c>
      <c r="G6" s="32">
        <v>47</v>
      </c>
      <c r="H6" s="32">
        <v>135</v>
      </c>
      <c r="I6" s="32">
        <v>123</v>
      </c>
      <c r="J6" s="32">
        <v>305</v>
      </c>
      <c r="K6" s="32">
        <v>45</v>
      </c>
      <c r="L6" s="32">
        <v>1201</v>
      </c>
      <c r="M6" s="32">
        <v>1779</v>
      </c>
      <c r="N6" s="32">
        <v>1527</v>
      </c>
      <c r="O6" s="32">
        <v>4507</v>
      </c>
      <c r="P6" s="32">
        <v>465</v>
      </c>
      <c r="Q6" s="32">
        <v>406</v>
      </c>
      <c r="R6" s="32">
        <v>17</v>
      </c>
      <c r="S6" s="32">
        <v>11219</v>
      </c>
      <c r="T6" s="32">
        <v>1134</v>
      </c>
    </row>
    <row r="7" spans="1:20">
      <c r="A7" s="32" t="s">
        <v>103</v>
      </c>
      <c r="B7" s="32">
        <v>5641</v>
      </c>
      <c r="C7" s="32">
        <v>8720</v>
      </c>
      <c r="D7" s="32">
        <v>5456</v>
      </c>
      <c r="E7" s="32">
        <v>19817</v>
      </c>
      <c r="F7" s="32">
        <v>1257</v>
      </c>
      <c r="G7" s="32">
        <v>534</v>
      </c>
      <c r="H7" s="32">
        <v>942</v>
      </c>
      <c r="I7" s="32">
        <v>959</v>
      </c>
      <c r="J7" s="32">
        <v>2435</v>
      </c>
      <c r="K7" s="32">
        <v>183</v>
      </c>
      <c r="L7" s="32">
        <v>11470</v>
      </c>
      <c r="M7" s="32">
        <v>17195</v>
      </c>
      <c r="N7" s="32">
        <v>21025</v>
      </c>
      <c r="O7" s="32">
        <v>49690</v>
      </c>
      <c r="P7" s="32">
        <v>2901</v>
      </c>
      <c r="Q7" s="32">
        <v>952</v>
      </c>
      <c r="R7" s="32">
        <v>90</v>
      </c>
      <c r="S7" s="32">
        <v>72894</v>
      </c>
      <c r="T7" s="32">
        <v>4382</v>
      </c>
    </row>
    <row r="8" spans="1:20">
      <c r="A8" s="32" t="s">
        <v>106</v>
      </c>
      <c r="B8" s="32">
        <v>4992</v>
      </c>
      <c r="C8" s="32">
        <v>4726</v>
      </c>
      <c r="D8" s="32">
        <v>3014</v>
      </c>
      <c r="E8" s="32">
        <v>12732</v>
      </c>
      <c r="F8" s="32">
        <v>1048</v>
      </c>
      <c r="G8" s="32">
        <v>224</v>
      </c>
      <c r="H8" s="32">
        <v>346</v>
      </c>
      <c r="I8" s="32">
        <v>253</v>
      </c>
      <c r="J8" s="32">
        <v>823</v>
      </c>
      <c r="K8" s="32">
        <v>93</v>
      </c>
      <c r="L8" s="32">
        <v>3937</v>
      </c>
      <c r="M8" s="32">
        <v>5329</v>
      </c>
      <c r="N8" s="32">
        <v>5583</v>
      </c>
      <c r="O8" s="32">
        <v>14849</v>
      </c>
      <c r="P8" s="32">
        <v>1037</v>
      </c>
      <c r="Q8" s="32">
        <v>2422</v>
      </c>
      <c r="R8" s="32">
        <v>181</v>
      </c>
      <c r="S8" s="32">
        <v>30826</v>
      </c>
      <c r="T8" s="32">
        <v>2143</v>
      </c>
    </row>
    <row r="9" spans="1:20">
      <c r="A9" s="32" t="s">
        <v>104</v>
      </c>
      <c r="B9" s="32">
        <v>79</v>
      </c>
      <c r="C9" s="32">
        <v>188</v>
      </c>
      <c r="D9" s="32">
        <v>170</v>
      </c>
      <c r="E9" s="32">
        <v>437</v>
      </c>
      <c r="F9" s="32">
        <v>74</v>
      </c>
      <c r="G9" s="32">
        <v>1</v>
      </c>
      <c r="H9" s="32">
        <v>18</v>
      </c>
      <c r="I9" s="32">
        <v>9</v>
      </c>
      <c r="J9" s="32">
        <v>28</v>
      </c>
      <c r="K9" s="32">
        <v>8</v>
      </c>
      <c r="L9" s="32">
        <v>416</v>
      </c>
      <c r="M9" s="32">
        <v>844</v>
      </c>
      <c r="N9" s="32">
        <v>1169</v>
      </c>
      <c r="O9" s="32">
        <v>2429</v>
      </c>
      <c r="P9" s="32">
        <v>272</v>
      </c>
      <c r="Q9" s="32">
        <v>20</v>
      </c>
      <c r="R9" s="32">
        <v>1</v>
      </c>
      <c r="S9" s="32">
        <v>2914</v>
      </c>
      <c r="T9" s="32">
        <v>405</v>
      </c>
    </row>
    <row r="10" spans="1:20">
      <c r="A10" s="32" t="s">
        <v>102</v>
      </c>
      <c r="B10" s="32">
        <v>280</v>
      </c>
      <c r="C10" s="32">
        <v>729</v>
      </c>
      <c r="D10" s="32">
        <v>402</v>
      </c>
      <c r="E10" s="32">
        <v>1411</v>
      </c>
      <c r="F10" s="32">
        <v>175</v>
      </c>
      <c r="G10" s="32">
        <v>41</v>
      </c>
      <c r="H10" s="32">
        <v>58</v>
      </c>
      <c r="I10" s="32">
        <v>49</v>
      </c>
      <c r="J10" s="32">
        <v>148</v>
      </c>
      <c r="K10" s="32">
        <v>24</v>
      </c>
      <c r="L10" s="32">
        <v>2101</v>
      </c>
      <c r="M10" s="32">
        <v>3872</v>
      </c>
      <c r="N10" s="32">
        <v>3325</v>
      </c>
      <c r="O10" s="32">
        <v>9298</v>
      </c>
      <c r="P10" s="32">
        <v>1149</v>
      </c>
      <c r="Q10" s="32">
        <v>1498</v>
      </c>
      <c r="R10" s="32">
        <v>76</v>
      </c>
      <c r="S10" s="32">
        <v>12355</v>
      </c>
      <c r="T10" s="32">
        <v>1473</v>
      </c>
    </row>
    <row r="11" spans="1:20">
      <c r="A11" s="32" t="s">
        <v>92</v>
      </c>
      <c r="B11" s="32">
        <v>606</v>
      </c>
      <c r="C11" s="32">
        <v>519</v>
      </c>
      <c r="D11" s="32">
        <v>323</v>
      </c>
      <c r="E11" s="32">
        <v>1448</v>
      </c>
      <c r="F11" s="32">
        <v>203</v>
      </c>
      <c r="G11" s="32">
        <v>22</v>
      </c>
      <c r="H11" s="32">
        <v>9</v>
      </c>
      <c r="I11" s="32">
        <v>17</v>
      </c>
      <c r="J11" s="32">
        <v>48</v>
      </c>
      <c r="K11" s="32">
        <v>12</v>
      </c>
      <c r="L11" s="32">
        <v>330</v>
      </c>
      <c r="M11" s="32">
        <v>496</v>
      </c>
      <c r="N11" s="32">
        <v>369</v>
      </c>
      <c r="O11" s="32">
        <v>1195</v>
      </c>
      <c r="P11" s="32">
        <v>139</v>
      </c>
      <c r="Q11" s="32">
        <v>93</v>
      </c>
      <c r="R11" s="32">
        <v>11</v>
      </c>
      <c r="S11" s="32">
        <v>2784</v>
      </c>
      <c r="T11" s="32">
        <v>365</v>
      </c>
    </row>
    <row r="12" spans="1:20">
      <c r="A12" s="32" t="s">
        <v>94</v>
      </c>
      <c r="B12" s="32">
        <v>1683</v>
      </c>
      <c r="C12" s="32">
        <v>2333</v>
      </c>
      <c r="D12" s="32">
        <v>1867</v>
      </c>
      <c r="E12" s="32">
        <v>5883</v>
      </c>
      <c r="F12" s="32">
        <v>691</v>
      </c>
      <c r="G12" s="32">
        <v>86</v>
      </c>
      <c r="H12" s="32">
        <v>169</v>
      </c>
      <c r="I12" s="32">
        <v>149</v>
      </c>
      <c r="J12" s="32">
        <v>404</v>
      </c>
      <c r="K12" s="32">
        <v>88</v>
      </c>
      <c r="L12" s="32">
        <v>4501</v>
      </c>
      <c r="M12" s="32">
        <v>5682</v>
      </c>
      <c r="N12" s="32">
        <v>6410</v>
      </c>
      <c r="O12" s="32">
        <v>16593</v>
      </c>
      <c r="P12" s="32">
        <v>2150</v>
      </c>
      <c r="Q12" s="32">
        <v>240</v>
      </c>
      <c r="R12" s="32">
        <v>26</v>
      </c>
      <c r="S12" s="32">
        <v>23120</v>
      </c>
      <c r="T12" s="32">
        <v>2933</v>
      </c>
    </row>
    <row r="13" spans="1:20">
      <c r="A13" s="32" t="s">
        <v>90</v>
      </c>
      <c r="B13" s="32">
        <v>2533</v>
      </c>
      <c r="C13" s="32">
        <v>2707</v>
      </c>
      <c r="D13" s="32">
        <v>2105</v>
      </c>
      <c r="E13" s="32">
        <v>7345</v>
      </c>
      <c r="F13" s="32">
        <v>566</v>
      </c>
      <c r="G13" s="32">
        <v>374</v>
      </c>
      <c r="H13" s="32">
        <v>489</v>
      </c>
      <c r="I13" s="32">
        <v>429</v>
      </c>
      <c r="J13" s="32">
        <v>1292</v>
      </c>
      <c r="K13" s="32">
        <v>53</v>
      </c>
      <c r="L13" s="32">
        <v>2291</v>
      </c>
      <c r="M13" s="32">
        <v>3485</v>
      </c>
      <c r="N13" s="32">
        <v>5449</v>
      </c>
      <c r="O13" s="32">
        <v>11225</v>
      </c>
      <c r="P13" s="32">
        <v>999</v>
      </c>
      <c r="Q13" s="32">
        <v>2506</v>
      </c>
      <c r="R13" s="32">
        <v>75</v>
      </c>
      <c r="S13" s="32">
        <v>22368</v>
      </c>
      <c r="T13" s="32">
        <v>1636</v>
      </c>
    </row>
    <row r="14" spans="1:20">
      <c r="A14" s="32" t="s">
        <v>93</v>
      </c>
      <c r="B14" s="32">
        <v>165</v>
      </c>
      <c r="C14" s="32">
        <v>146</v>
      </c>
      <c r="D14" s="32">
        <v>121</v>
      </c>
      <c r="E14" s="32">
        <v>432</v>
      </c>
      <c r="F14" s="32">
        <v>42</v>
      </c>
      <c r="G14" s="32">
        <v>8</v>
      </c>
      <c r="H14" s="32">
        <v>2</v>
      </c>
      <c r="I14" s="32">
        <v>3</v>
      </c>
      <c r="J14" s="32">
        <v>13</v>
      </c>
      <c r="K14" s="32">
        <v>3</v>
      </c>
      <c r="L14" s="32">
        <v>374</v>
      </c>
      <c r="M14" s="32">
        <v>252</v>
      </c>
      <c r="N14" s="32">
        <v>455</v>
      </c>
      <c r="O14" s="32">
        <v>1081</v>
      </c>
      <c r="P14" s="32">
        <v>113</v>
      </c>
      <c r="Q14" s="32">
        <v>253</v>
      </c>
      <c r="R14" s="32">
        <v>13</v>
      </c>
      <c r="S14" s="32">
        <v>1779</v>
      </c>
      <c r="T14" s="32">
        <v>180</v>
      </c>
    </row>
    <row r="15" spans="1:20">
      <c r="A15" s="32" t="s">
        <v>96</v>
      </c>
      <c r="B15" s="32">
        <v>1778</v>
      </c>
      <c r="C15" s="32">
        <v>2843</v>
      </c>
      <c r="D15" s="32">
        <v>1828</v>
      </c>
      <c r="E15" s="32">
        <v>6449</v>
      </c>
      <c r="F15" s="32">
        <v>606</v>
      </c>
      <c r="G15" s="32">
        <v>50</v>
      </c>
      <c r="H15" s="32">
        <v>68</v>
      </c>
      <c r="I15" s="32">
        <v>95</v>
      </c>
      <c r="J15" s="32">
        <v>213</v>
      </c>
      <c r="K15" s="32">
        <v>21</v>
      </c>
      <c r="L15" s="32">
        <v>1318</v>
      </c>
      <c r="M15" s="32">
        <v>1815</v>
      </c>
      <c r="N15" s="32">
        <v>1837</v>
      </c>
      <c r="O15" s="32">
        <v>4970</v>
      </c>
      <c r="P15" s="32">
        <v>365</v>
      </c>
      <c r="Q15" s="32">
        <v>153</v>
      </c>
      <c r="R15" s="32">
        <v>6</v>
      </c>
      <c r="S15" s="32">
        <v>11785</v>
      </c>
      <c r="T15" s="32">
        <v>982</v>
      </c>
    </row>
    <row r="16" spans="1:20">
      <c r="A16" s="32" t="s">
        <v>95</v>
      </c>
      <c r="B16" s="32">
        <v>4368</v>
      </c>
      <c r="C16" s="32">
        <v>5954</v>
      </c>
      <c r="D16" s="32">
        <v>2584</v>
      </c>
      <c r="E16" s="32">
        <v>12906</v>
      </c>
      <c r="F16" s="32">
        <v>1431</v>
      </c>
      <c r="G16" s="32">
        <v>140</v>
      </c>
      <c r="H16" s="32">
        <v>156</v>
      </c>
      <c r="I16" s="32">
        <v>208</v>
      </c>
      <c r="J16" s="32">
        <v>504</v>
      </c>
      <c r="K16" s="32">
        <v>30</v>
      </c>
      <c r="L16" s="32">
        <v>1529</v>
      </c>
      <c r="M16" s="32">
        <v>2290</v>
      </c>
      <c r="N16" s="32">
        <v>2183</v>
      </c>
      <c r="O16" s="32">
        <v>6002</v>
      </c>
      <c r="P16" s="32">
        <v>639</v>
      </c>
      <c r="Q16" s="32">
        <v>153</v>
      </c>
      <c r="R16" s="32">
        <v>36</v>
      </c>
      <c r="S16" s="32">
        <v>19565</v>
      </c>
      <c r="T16" s="32">
        <v>2117</v>
      </c>
    </row>
    <row r="17" spans="1:20">
      <c r="A17" s="32" t="s">
        <v>91</v>
      </c>
      <c r="B17" s="32">
        <v>1828</v>
      </c>
      <c r="C17" s="32">
        <v>961</v>
      </c>
      <c r="D17" s="32">
        <v>1081</v>
      </c>
      <c r="E17" s="32">
        <v>3870</v>
      </c>
      <c r="F17" s="32">
        <v>564</v>
      </c>
      <c r="G17" s="32">
        <v>52</v>
      </c>
      <c r="H17" s="32">
        <v>65</v>
      </c>
      <c r="I17" s="32">
        <v>40</v>
      </c>
      <c r="J17" s="32">
        <v>157</v>
      </c>
      <c r="K17" s="32">
        <v>26</v>
      </c>
      <c r="L17" s="32">
        <v>4444</v>
      </c>
      <c r="M17" s="32">
        <v>4179</v>
      </c>
      <c r="N17" s="32">
        <v>3081</v>
      </c>
      <c r="O17" s="32">
        <v>11704</v>
      </c>
      <c r="P17" s="32">
        <v>1105</v>
      </c>
      <c r="Q17" s="32">
        <v>4235</v>
      </c>
      <c r="R17" s="32">
        <v>157</v>
      </c>
      <c r="S17" s="32">
        <v>19966</v>
      </c>
      <c r="T17" s="32">
        <v>1745</v>
      </c>
    </row>
    <row r="18" spans="1:20">
      <c r="A18" s="32" t="s">
        <v>89</v>
      </c>
      <c r="B18" s="32">
        <v>107</v>
      </c>
      <c r="C18" s="32">
        <v>210</v>
      </c>
      <c r="D18" s="32">
        <v>39</v>
      </c>
      <c r="E18" s="32">
        <v>356</v>
      </c>
      <c r="F18" s="32">
        <v>32</v>
      </c>
      <c r="G18" s="32">
        <v>3</v>
      </c>
      <c r="H18" s="32">
        <v>1</v>
      </c>
      <c r="I18" s="32">
        <v>14</v>
      </c>
      <c r="J18" s="32">
        <v>18</v>
      </c>
      <c r="K18" s="32">
        <v>1</v>
      </c>
      <c r="L18" s="32">
        <v>48</v>
      </c>
      <c r="M18" s="32">
        <v>63</v>
      </c>
      <c r="N18" s="32">
        <v>24</v>
      </c>
      <c r="O18" s="32">
        <v>135</v>
      </c>
      <c r="P18" s="32">
        <v>20</v>
      </c>
      <c r="Q18" s="32">
        <v>0</v>
      </c>
      <c r="R18" s="32">
        <v>0</v>
      </c>
      <c r="S18" s="32">
        <v>509</v>
      </c>
      <c r="T18" s="32">
        <v>51</v>
      </c>
    </row>
    <row r="19" spans="1:20">
      <c r="A19" s="32" t="s">
        <v>97</v>
      </c>
      <c r="B19" s="32">
        <v>17848</v>
      </c>
      <c r="C19" s="32">
        <v>25035</v>
      </c>
      <c r="D19" s="32">
        <v>13317</v>
      </c>
      <c r="E19" s="32">
        <v>56200</v>
      </c>
      <c r="F19" s="32">
        <v>6137</v>
      </c>
      <c r="G19" s="32">
        <v>277</v>
      </c>
      <c r="H19" s="32">
        <v>482</v>
      </c>
      <c r="I19" s="32">
        <v>232</v>
      </c>
      <c r="J19" s="32">
        <v>991</v>
      </c>
      <c r="K19" s="32">
        <v>158</v>
      </c>
      <c r="L19" s="32">
        <v>13845</v>
      </c>
      <c r="M19" s="32">
        <v>31134</v>
      </c>
      <c r="N19" s="32">
        <v>22641</v>
      </c>
      <c r="O19" s="32">
        <v>67620</v>
      </c>
      <c r="P19" s="32">
        <v>6801</v>
      </c>
      <c r="Q19" s="32">
        <v>1337</v>
      </c>
      <c r="R19" s="32">
        <v>92</v>
      </c>
      <c r="S19" s="32">
        <v>126148</v>
      </c>
      <c r="T19" s="32">
        <v>11666</v>
      </c>
    </row>
    <row r="20" spans="1:20">
      <c r="A20" s="32" t="s">
        <v>87</v>
      </c>
      <c r="B20" s="32">
        <v>1364</v>
      </c>
      <c r="C20" s="32">
        <v>2182</v>
      </c>
      <c r="D20" s="32">
        <v>1595</v>
      </c>
      <c r="E20" s="32">
        <v>5141</v>
      </c>
      <c r="F20" s="32">
        <v>830</v>
      </c>
      <c r="G20" s="32">
        <v>252</v>
      </c>
      <c r="H20" s="32">
        <v>530</v>
      </c>
      <c r="I20" s="32">
        <v>375</v>
      </c>
      <c r="J20" s="32">
        <v>1157</v>
      </c>
      <c r="K20" s="32">
        <v>227</v>
      </c>
      <c r="L20" s="32">
        <v>24529</v>
      </c>
      <c r="M20" s="32">
        <v>41841</v>
      </c>
      <c r="N20" s="32">
        <v>48272</v>
      </c>
      <c r="O20" s="32">
        <v>114642</v>
      </c>
      <c r="P20" s="32">
        <v>15567</v>
      </c>
      <c r="Q20" s="32">
        <v>937</v>
      </c>
      <c r="R20" s="32">
        <v>134</v>
      </c>
      <c r="S20" s="32">
        <v>121877</v>
      </c>
      <c r="T20" s="32">
        <v>17298</v>
      </c>
    </row>
    <row r="21" spans="1:20">
      <c r="A21" s="32" t="s">
        <v>81</v>
      </c>
      <c r="B21" s="32">
        <v>51990</v>
      </c>
      <c r="C21" s="32">
        <v>79963</v>
      </c>
      <c r="D21" s="32">
        <v>70304</v>
      </c>
      <c r="E21" s="32">
        <v>202257</v>
      </c>
      <c r="F21" s="32">
        <v>26685</v>
      </c>
      <c r="G21" s="32">
        <v>2973</v>
      </c>
      <c r="H21" s="32">
        <v>5401</v>
      </c>
      <c r="I21" s="32">
        <v>4119</v>
      </c>
      <c r="J21" s="32">
        <v>12493</v>
      </c>
      <c r="K21" s="32">
        <v>1448</v>
      </c>
      <c r="L21" s="32">
        <v>84108</v>
      </c>
      <c r="M21" s="32">
        <v>132630</v>
      </c>
      <c r="N21" s="32">
        <v>141167</v>
      </c>
      <c r="O21" s="32">
        <v>357905</v>
      </c>
      <c r="P21" s="32">
        <v>45018</v>
      </c>
      <c r="Q21" s="32">
        <v>5166</v>
      </c>
      <c r="R21" s="32">
        <v>639</v>
      </c>
      <c r="S21" s="32">
        <v>577821</v>
      </c>
      <c r="T21" s="32">
        <v>71425</v>
      </c>
    </row>
    <row r="22" spans="1:20">
      <c r="A22" s="32" t="s">
        <v>82</v>
      </c>
      <c r="B22" s="32">
        <v>93887</v>
      </c>
      <c r="C22" s="32">
        <v>148100</v>
      </c>
      <c r="D22" s="32">
        <v>123666</v>
      </c>
      <c r="E22" s="32">
        <v>365653</v>
      </c>
      <c r="F22" s="32">
        <v>60093</v>
      </c>
      <c r="G22" s="32">
        <v>1394</v>
      </c>
      <c r="H22" s="32">
        <v>2383</v>
      </c>
      <c r="I22" s="32">
        <v>1923</v>
      </c>
      <c r="J22" s="32">
        <v>5700</v>
      </c>
      <c r="K22" s="32">
        <v>1286</v>
      </c>
      <c r="L22" s="32">
        <v>42523</v>
      </c>
      <c r="M22" s="32">
        <v>67134</v>
      </c>
      <c r="N22" s="32">
        <v>76082</v>
      </c>
      <c r="O22" s="32">
        <v>185739</v>
      </c>
      <c r="P22" s="32">
        <v>31576</v>
      </c>
      <c r="Q22" s="32">
        <v>1828</v>
      </c>
      <c r="R22" s="32">
        <v>419</v>
      </c>
      <c r="S22" s="32">
        <v>558920</v>
      </c>
      <c r="T22" s="32">
        <v>88253</v>
      </c>
    </row>
    <row r="23" spans="1:20">
      <c r="A23" s="32" t="s">
        <v>86</v>
      </c>
      <c r="B23" s="32">
        <v>8901</v>
      </c>
      <c r="C23" s="32">
        <v>14649</v>
      </c>
      <c r="D23" s="32">
        <v>11392</v>
      </c>
      <c r="E23" s="32">
        <v>34942</v>
      </c>
      <c r="F23" s="32">
        <v>8136</v>
      </c>
      <c r="G23" s="32">
        <v>459</v>
      </c>
      <c r="H23" s="32">
        <v>762</v>
      </c>
      <c r="I23" s="32">
        <v>560</v>
      </c>
      <c r="J23" s="32">
        <v>1781</v>
      </c>
      <c r="K23" s="32">
        <v>571</v>
      </c>
      <c r="L23" s="32">
        <v>27810</v>
      </c>
      <c r="M23" s="32">
        <v>54615</v>
      </c>
      <c r="N23" s="32">
        <v>47530</v>
      </c>
      <c r="O23" s="32">
        <v>129955</v>
      </c>
      <c r="P23" s="32">
        <v>27493</v>
      </c>
      <c r="Q23" s="32">
        <v>3994</v>
      </c>
      <c r="R23" s="32">
        <v>1006</v>
      </c>
      <c r="S23" s="32">
        <v>170672</v>
      </c>
      <c r="T23" s="32">
        <v>36555</v>
      </c>
    </row>
    <row r="24" spans="1:20">
      <c r="A24" s="32" t="s">
        <v>84</v>
      </c>
      <c r="B24" s="32">
        <v>81204</v>
      </c>
      <c r="C24" s="32">
        <v>133758</v>
      </c>
      <c r="D24" s="32">
        <v>79451</v>
      </c>
      <c r="E24" s="32">
        <v>294413</v>
      </c>
      <c r="F24" s="32">
        <v>60561</v>
      </c>
      <c r="G24" s="32">
        <v>1099</v>
      </c>
      <c r="H24" s="32">
        <v>1943</v>
      </c>
      <c r="I24" s="32">
        <v>1127</v>
      </c>
      <c r="J24" s="32">
        <v>4169</v>
      </c>
      <c r="K24" s="32">
        <v>1162</v>
      </c>
      <c r="L24" s="32">
        <v>58091</v>
      </c>
      <c r="M24" s="32">
        <v>93102</v>
      </c>
      <c r="N24" s="32">
        <v>88325</v>
      </c>
      <c r="O24" s="32">
        <v>239518</v>
      </c>
      <c r="P24" s="32">
        <v>46681</v>
      </c>
      <c r="Q24" s="32">
        <v>4577</v>
      </c>
      <c r="R24" s="32">
        <v>551</v>
      </c>
      <c r="S24" s="32">
        <v>542677</v>
      </c>
      <c r="T24" s="32">
        <v>105510</v>
      </c>
    </row>
    <row r="25" spans="1:20">
      <c r="A25" s="32" t="s">
        <v>83</v>
      </c>
      <c r="B25" s="32">
        <v>76367</v>
      </c>
      <c r="C25" s="32">
        <v>140045</v>
      </c>
      <c r="D25" s="32">
        <v>116115</v>
      </c>
      <c r="E25" s="32">
        <v>332527</v>
      </c>
      <c r="F25" s="32">
        <v>64136</v>
      </c>
      <c r="G25" s="32">
        <v>1749</v>
      </c>
      <c r="H25" s="32">
        <v>2832</v>
      </c>
      <c r="I25" s="32">
        <v>2273</v>
      </c>
      <c r="J25" s="32">
        <v>6854</v>
      </c>
      <c r="K25" s="32">
        <v>1789</v>
      </c>
      <c r="L25" s="32">
        <v>58098</v>
      </c>
      <c r="M25" s="32">
        <v>102983</v>
      </c>
      <c r="N25" s="32">
        <v>102931</v>
      </c>
      <c r="O25" s="32">
        <v>264012</v>
      </c>
      <c r="P25" s="32">
        <v>48467</v>
      </c>
      <c r="Q25" s="32">
        <v>2563</v>
      </c>
      <c r="R25" s="32">
        <v>522</v>
      </c>
      <c r="S25" s="32">
        <v>605956</v>
      </c>
      <c r="T25" s="32">
        <v>107692</v>
      </c>
    </row>
    <row r="26" spans="1:20">
      <c r="A26" s="32" t="s">
        <v>88</v>
      </c>
      <c r="B26" s="32">
        <v>3976</v>
      </c>
      <c r="C26" s="32">
        <v>6596</v>
      </c>
      <c r="D26" s="32">
        <v>6305</v>
      </c>
      <c r="E26" s="32">
        <v>16877</v>
      </c>
      <c r="F26" s="32">
        <v>4094</v>
      </c>
      <c r="G26" s="32">
        <v>70</v>
      </c>
      <c r="H26" s="32">
        <v>201</v>
      </c>
      <c r="I26" s="32">
        <v>164</v>
      </c>
      <c r="J26" s="32">
        <v>435</v>
      </c>
      <c r="K26" s="32">
        <v>124</v>
      </c>
      <c r="L26" s="32">
        <v>19665</v>
      </c>
      <c r="M26" s="32">
        <v>34412</v>
      </c>
      <c r="N26" s="32">
        <v>40113</v>
      </c>
      <c r="O26" s="32">
        <v>94190</v>
      </c>
      <c r="P26" s="32">
        <v>20504</v>
      </c>
      <c r="Q26" s="32">
        <v>156</v>
      </c>
      <c r="R26" s="32">
        <v>33</v>
      </c>
      <c r="S26" s="32">
        <v>111658</v>
      </c>
      <c r="T26" s="32">
        <v>25926</v>
      </c>
    </row>
    <row r="27" spans="1:20">
      <c r="A27" s="32" t="s">
        <v>85</v>
      </c>
      <c r="B27" s="32">
        <v>80853</v>
      </c>
      <c r="C27" s="32">
        <v>130947</v>
      </c>
      <c r="D27" s="32">
        <v>121444</v>
      </c>
      <c r="E27" s="32">
        <v>333244</v>
      </c>
      <c r="F27" s="32">
        <v>78714</v>
      </c>
      <c r="G27" s="32">
        <v>1419</v>
      </c>
      <c r="H27" s="32">
        <v>3197</v>
      </c>
      <c r="I27" s="32">
        <v>1811</v>
      </c>
      <c r="J27" s="32">
        <v>6427</v>
      </c>
      <c r="K27" s="32">
        <v>1951</v>
      </c>
      <c r="L27" s="32">
        <v>46383</v>
      </c>
      <c r="M27" s="32">
        <v>76851</v>
      </c>
      <c r="N27" s="32">
        <v>75092</v>
      </c>
      <c r="O27" s="32">
        <v>198326</v>
      </c>
      <c r="P27" s="32">
        <v>43325</v>
      </c>
      <c r="Q27" s="32">
        <v>2708</v>
      </c>
      <c r="R27" s="32">
        <v>466</v>
      </c>
      <c r="S27" s="32">
        <v>540705</v>
      </c>
      <c r="T27" s="32">
        <v>119906</v>
      </c>
    </row>
    <row r="28" spans="1:20">
      <c r="A28" s="32" t="s">
        <v>77</v>
      </c>
      <c r="B28" s="32">
        <v>11768</v>
      </c>
      <c r="C28" s="32">
        <v>20472</v>
      </c>
      <c r="D28" s="32">
        <v>19207</v>
      </c>
      <c r="E28" s="32">
        <v>51447</v>
      </c>
      <c r="F28" s="32">
        <v>10478</v>
      </c>
      <c r="G28" s="32">
        <v>696</v>
      </c>
      <c r="H28" s="32">
        <v>1186</v>
      </c>
      <c r="I28" s="32">
        <v>1310</v>
      </c>
      <c r="J28" s="32">
        <v>3192</v>
      </c>
      <c r="K28" s="32">
        <v>879</v>
      </c>
      <c r="L28" s="32">
        <v>19589</v>
      </c>
      <c r="M28" s="32">
        <v>35498</v>
      </c>
      <c r="N28" s="32">
        <v>50641</v>
      </c>
      <c r="O28" s="32">
        <v>105728</v>
      </c>
      <c r="P28" s="32">
        <v>20245</v>
      </c>
      <c r="Q28" s="32">
        <v>1131</v>
      </c>
      <c r="R28" s="32">
        <v>302</v>
      </c>
      <c r="S28" s="32">
        <v>161498</v>
      </c>
      <c r="T28" s="32">
        <v>32436</v>
      </c>
    </row>
    <row r="29" spans="1:20">
      <c r="A29" s="32" t="s">
        <v>71</v>
      </c>
      <c r="B29" s="32">
        <v>25279</v>
      </c>
      <c r="C29" s="32">
        <v>50712</v>
      </c>
      <c r="D29" s="32">
        <v>47496</v>
      </c>
      <c r="E29" s="32">
        <v>123487</v>
      </c>
      <c r="F29" s="32">
        <v>23115</v>
      </c>
      <c r="G29" s="32">
        <v>1257</v>
      </c>
      <c r="H29" s="32">
        <v>2672</v>
      </c>
      <c r="I29" s="32">
        <v>1977</v>
      </c>
      <c r="J29" s="32">
        <v>5906</v>
      </c>
      <c r="K29" s="32">
        <v>1236</v>
      </c>
      <c r="L29" s="32">
        <v>35931</v>
      </c>
      <c r="M29" s="32">
        <v>71013</v>
      </c>
      <c r="N29" s="32">
        <v>71120</v>
      </c>
      <c r="O29" s="32">
        <v>178064</v>
      </c>
      <c r="P29" s="32">
        <v>29834</v>
      </c>
      <c r="Q29" s="32">
        <v>3201</v>
      </c>
      <c r="R29" s="32">
        <v>459</v>
      </c>
      <c r="S29" s="32">
        <v>310658</v>
      </c>
      <c r="T29" s="32">
        <v>53833</v>
      </c>
    </row>
    <row r="30" spans="1:20">
      <c r="A30" s="32" t="s">
        <v>79</v>
      </c>
      <c r="B30" s="32">
        <v>23792</v>
      </c>
      <c r="C30" s="32">
        <v>41109</v>
      </c>
      <c r="D30" s="32">
        <v>23606</v>
      </c>
      <c r="E30" s="32">
        <v>88507</v>
      </c>
      <c r="F30" s="32">
        <v>19089</v>
      </c>
      <c r="G30" s="32">
        <v>787</v>
      </c>
      <c r="H30" s="32">
        <v>1703</v>
      </c>
      <c r="I30" s="32">
        <v>1205</v>
      </c>
      <c r="J30" s="32">
        <v>3695</v>
      </c>
      <c r="K30" s="32">
        <v>989</v>
      </c>
      <c r="L30" s="32">
        <v>11258</v>
      </c>
      <c r="M30" s="32">
        <v>22443</v>
      </c>
      <c r="N30" s="32">
        <v>19866</v>
      </c>
      <c r="O30" s="32">
        <v>53567</v>
      </c>
      <c r="P30" s="32">
        <v>10989</v>
      </c>
      <c r="Q30" s="32">
        <v>8712</v>
      </c>
      <c r="R30" s="32">
        <v>2411</v>
      </c>
      <c r="S30" s="32">
        <v>154481</v>
      </c>
      <c r="T30" s="32">
        <v>30706</v>
      </c>
    </row>
    <row r="31" spans="1:20">
      <c r="A31" s="32" t="s">
        <v>69</v>
      </c>
      <c r="B31" s="32">
        <v>8954</v>
      </c>
      <c r="C31" s="32">
        <v>11609</v>
      </c>
      <c r="D31" s="32">
        <v>9651</v>
      </c>
      <c r="E31" s="32">
        <v>30214</v>
      </c>
      <c r="F31" s="32">
        <v>4184</v>
      </c>
      <c r="G31" s="32">
        <v>264</v>
      </c>
      <c r="H31" s="32">
        <v>426</v>
      </c>
      <c r="I31" s="32">
        <v>428</v>
      </c>
      <c r="J31" s="32">
        <v>1118</v>
      </c>
      <c r="K31" s="32">
        <v>251</v>
      </c>
      <c r="L31" s="32">
        <v>4055</v>
      </c>
      <c r="M31" s="32">
        <v>6304</v>
      </c>
      <c r="N31" s="32">
        <v>7626</v>
      </c>
      <c r="O31" s="32">
        <v>17985</v>
      </c>
      <c r="P31" s="32">
        <v>2515</v>
      </c>
      <c r="Q31" s="32">
        <v>304</v>
      </c>
      <c r="R31" s="32">
        <v>52</v>
      </c>
      <c r="S31" s="32">
        <v>49621</v>
      </c>
      <c r="T31" s="32">
        <v>6641</v>
      </c>
    </row>
    <row r="32" spans="1:20">
      <c r="A32" s="32" t="s">
        <v>75</v>
      </c>
      <c r="B32" s="32">
        <v>13061</v>
      </c>
      <c r="C32" s="32">
        <v>12784</v>
      </c>
      <c r="D32" s="32">
        <v>15020</v>
      </c>
      <c r="E32" s="32">
        <v>40865</v>
      </c>
      <c r="F32" s="32">
        <v>6891</v>
      </c>
      <c r="G32" s="32">
        <v>1087</v>
      </c>
      <c r="H32" s="32">
        <v>1459</v>
      </c>
      <c r="I32" s="32">
        <v>1333</v>
      </c>
      <c r="J32" s="32">
        <v>3879</v>
      </c>
      <c r="K32" s="32">
        <v>884</v>
      </c>
      <c r="L32" s="32">
        <v>69399</v>
      </c>
      <c r="M32" s="32">
        <v>101036</v>
      </c>
      <c r="N32" s="32">
        <v>123918</v>
      </c>
      <c r="O32" s="32">
        <v>294353</v>
      </c>
      <c r="P32" s="32">
        <v>51311</v>
      </c>
      <c r="Q32" s="32">
        <v>3971</v>
      </c>
      <c r="R32" s="32">
        <v>631</v>
      </c>
      <c r="S32" s="32">
        <v>343068</v>
      </c>
      <c r="T32" s="32">
        <v>61676</v>
      </c>
    </row>
    <row r="33" spans="1:20">
      <c r="A33" s="32" t="s">
        <v>80</v>
      </c>
      <c r="B33" s="32">
        <v>8612</v>
      </c>
      <c r="C33" s="32">
        <v>21316</v>
      </c>
      <c r="D33" s="32">
        <v>12169</v>
      </c>
      <c r="E33" s="32">
        <v>42097</v>
      </c>
      <c r="F33" s="32">
        <v>10706</v>
      </c>
      <c r="G33" s="32">
        <v>201</v>
      </c>
      <c r="H33" s="32">
        <v>356</v>
      </c>
      <c r="I33" s="32">
        <v>265</v>
      </c>
      <c r="J33" s="32">
        <v>822</v>
      </c>
      <c r="K33" s="32">
        <v>296</v>
      </c>
      <c r="L33" s="32">
        <v>8496</v>
      </c>
      <c r="M33" s="32">
        <v>16694</v>
      </c>
      <c r="N33" s="32">
        <v>15430</v>
      </c>
      <c r="O33" s="32">
        <v>40620</v>
      </c>
      <c r="P33" s="32">
        <v>9893</v>
      </c>
      <c r="Q33" s="32">
        <v>2230</v>
      </c>
      <c r="R33" s="32">
        <v>332</v>
      </c>
      <c r="S33" s="32">
        <v>85769</v>
      </c>
      <c r="T33" s="32">
        <v>20058</v>
      </c>
    </row>
    <row r="34" spans="1:20">
      <c r="A34" s="32" t="s">
        <v>76</v>
      </c>
      <c r="B34" s="32">
        <v>43731</v>
      </c>
      <c r="C34" s="32">
        <v>76746</v>
      </c>
      <c r="D34" s="32">
        <v>79056</v>
      </c>
      <c r="E34" s="32">
        <v>199533</v>
      </c>
      <c r="F34" s="32">
        <v>40096</v>
      </c>
      <c r="G34" s="32">
        <v>1391</v>
      </c>
      <c r="H34" s="32">
        <v>2137</v>
      </c>
      <c r="I34" s="32">
        <v>2033</v>
      </c>
      <c r="J34" s="32">
        <v>5561</v>
      </c>
      <c r="K34" s="32">
        <v>1353</v>
      </c>
      <c r="L34" s="32">
        <v>41990</v>
      </c>
      <c r="M34" s="32">
        <v>73043</v>
      </c>
      <c r="N34" s="32">
        <v>89449</v>
      </c>
      <c r="O34" s="32">
        <v>204482</v>
      </c>
      <c r="P34" s="32">
        <v>48701</v>
      </c>
      <c r="Q34" s="32">
        <v>2322</v>
      </c>
      <c r="R34" s="32">
        <v>602</v>
      </c>
      <c r="S34" s="32">
        <v>411898</v>
      </c>
      <c r="T34" s="32">
        <v>89430</v>
      </c>
    </row>
    <row r="35" spans="1:20">
      <c r="A35" s="32" t="s">
        <v>73</v>
      </c>
      <c r="B35" s="32">
        <v>5582</v>
      </c>
      <c r="C35" s="32">
        <v>9260</v>
      </c>
      <c r="D35" s="32">
        <v>8682</v>
      </c>
      <c r="E35" s="32">
        <v>23524</v>
      </c>
      <c r="F35" s="32">
        <v>2595</v>
      </c>
      <c r="G35" s="32">
        <v>100</v>
      </c>
      <c r="H35" s="32">
        <v>247</v>
      </c>
      <c r="I35" s="32">
        <v>173</v>
      </c>
      <c r="J35" s="32">
        <v>520</v>
      </c>
      <c r="K35" s="32">
        <v>84</v>
      </c>
      <c r="L35" s="32">
        <v>6164</v>
      </c>
      <c r="M35" s="32">
        <v>11363</v>
      </c>
      <c r="N35" s="32">
        <v>9273</v>
      </c>
      <c r="O35" s="32">
        <v>26800</v>
      </c>
      <c r="P35" s="32">
        <v>3307</v>
      </c>
      <c r="Q35" s="32">
        <v>66</v>
      </c>
      <c r="R35" s="32">
        <v>16</v>
      </c>
      <c r="S35" s="32">
        <v>50910</v>
      </c>
      <c r="T35" s="32">
        <v>5878</v>
      </c>
    </row>
    <row r="36" spans="1:20">
      <c r="A36" s="32" t="s">
        <v>78</v>
      </c>
      <c r="B36" s="32">
        <v>30415</v>
      </c>
      <c r="C36" s="32">
        <v>61132</v>
      </c>
      <c r="D36" s="32">
        <v>41255</v>
      </c>
      <c r="E36" s="32">
        <v>132802</v>
      </c>
      <c r="F36" s="32">
        <v>27509</v>
      </c>
      <c r="G36" s="32">
        <v>555</v>
      </c>
      <c r="H36" s="32">
        <v>1212</v>
      </c>
      <c r="I36" s="32">
        <v>902</v>
      </c>
      <c r="J36" s="32">
        <v>2669</v>
      </c>
      <c r="K36" s="32">
        <v>687</v>
      </c>
      <c r="L36" s="32">
        <v>33245</v>
      </c>
      <c r="M36" s="32">
        <v>54479</v>
      </c>
      <c r="N36" s="32">
        <v>64827</v>
      </c>
      <c r="O36" s="32">
        <v>152551</v>
      </c>
      <c r="P36" s="32">
        <v>29600</v>
      </c>
      <c r="Q36" s="32">
        <v>5495</v>
      </c>
      <c r="R36" s="32">
        <v>1415</v>
      </c>
      <c r="S36" s="32">
        <v>293517</v>
      </c>
      <c r="T36" s="32">
        <v>57356</v>
      </c>
    </row>
    <row r="37" spans="1:20">
      <c r="A37" s="32" t="s">
        <v>74</v>
      </c>
      <c r="B37" s="32">
        <v>11772</v>
      </c>
      <c r="C37" s="32">
        <v>16535</v>
      </c>
      <c r="D37" s="32">
        <v>11660</v>
      </c>
      <c r="E37" s="32">
        <v>39967</v>
      </c>
      <c r="F37" s="32">
        <v>6439</v>
      </c>
      <c r="G37" s="32">
        <v>158</v>
      </c>
      <c r="H37" s="32">
        <v>334</v>
      </c>
      <c r="I37" s="32">
        <v>218</v>
      </c>
      <c r="J37" s="32">
        <v>710</v>
      </c>
      <c r="K37" s="32">
        <v>167</v>
      </c>
      <c r="L37" s="32">
        <v>4489</v>
      </c>
      <c r="M37" s="32">
        <v>7143</v>
      </c>
      <c r="N37" s="32">
        <v>8650</v>
      </c>
      <c r="O37" s="32">
        <v>20282</v>
      </c>
      <c r="P37" s="32">
        <v>3236</v>
      </c>
      <c r="Q37" s="32">
        <v>491</v>
      </c>
      <c r="R37" s="32">
        <v>59</v>
      </c>
      <c r="S37" s="32">
        <v>61450</v>
      </c>
      <c r="T37" s="32">
        <v>9642</v>
      </c>
    </row>
    <row r="38" spans="1:20">
      <c r="A38" s="32" t="s">
        <v>70</v>
      </c>
      <c r="B38" s="32">
        <v>6316</v>
      </c>
      <c r="C38" s="32">
        <v>11245</v>
      </c>
      <c r="D38" s="32">
        <v>8765</v>
      </c>
      <c r="E38" s="32">
        <v>26326</v>
      </c>
      <c r="F38" s="32">
        <v>4153</v>
      </c>
      <c r="G38" s="32">
        <v>257</v>
      </c>
      <c r="H38" s="32">
        <v>511</v>
      </c>
      <c r="I38" s="32">
        <v>631</v>
      </c>
      <c r="J38" s="32">
        <v>1399</v>
      </c>
      <c r="K38" s="32">
        <v>164</v>
      </c>
      <c r="L38" s="32">
        <v>6997</v>
      </c>
      <c r="M38" s="32">
        <v>11015</v>
      </c>
      <c r="N38" s="32">
        <v>16568</v>
      </c>
      <c r="O38" s="32">
        <v>34580</v>
      </c>
      <c r="P38" s="32">
        <v>4601</v>
      </c>
      <c r="Q38" s="32">
        <v>371</v>
      </c>
      <c r="R38" s="32">
        <v>50</v>
      </c>
      <c r="S38" s="32">
        <v>62676</v>
      </c>
      <c r="T38" s="32">
        <v>8926</v>
      </c>
    </row>
    <row r="39" spans="1:20">
      <c r="A39" s="32" t="s">
        <v>72</v>
      </c>
      <c r="B39" s="32">
        <v>31129</v>
      </c>
      <c r="C39" s="32">
        <v>48733</v>
      </c>
      <c r="D39" s="32">
        <v>39409</v>
      </c>
      <c r="E39" s="32">
        <v>119271</v>
      </c>
      <c r="F39" s="32">
        <v>19727</v>
      </c>
      <c r="G39" s="32">
        <v>734</v>
      </c>
      <c r="H39" s="32">
        <v>1299</v>
      </c>
      <c r="I39" s="32">
        <v>1114</v>
      </c>
      <c r="J39" s="32">
        <v>3147</v>
      </c>
      <c r="K39" s="32">
        <v>686</v>
      </c>
      <c r="L39" s="32">
        <v>13618</v>
      </c>
      <c r="M39" s="32">
        <v>24764</v>
      </c>
      <c r="N39" s="32">
        <v>27523</v>
      </c>
      <c r="O39" s="32">
        <v>65905</v>
      </c>
      <c r="P39" s="32">
        <v>10946</v>
      </c>
      <c r="Q39" s="32">
        <v>1721</v>
      </c>
      <c r="R39" s="32">
        <v>248</v>
      </c>
      <c r="S39" s="32">
        <v>190044</v>
      </c>
      <c r="T39" s="32">
        <v>29978</v>
      </c>
    </row>
    <row r="40" spans="1:20">
      <c r="A40" s="32" t="s">
        <v>67</v>
      </c>
      <c r="B40" s="32">
        <v>8671</v>
      </c>
      <c r="C40" s="32">
        <v>11974</v>
      </c>
      <c r="D40" s="32">
        <v>6968</v>
      </c>
      <c r="E40" s="32">
        <v>27613</v>
      </c>
      <c r="F40" s="32">
        <v>3618</v>
      </c>
      <c r="G40" s="32">
        <v>254</v>
      </c>
      <c r="H40" s="32">
        <v>408</v>
      </c>
      <c r="I40" s="32">
        <v>317</v>
      </c>
      <c r="J40" s="32">
        <v>979</v>
      </c>
      <c r="K40" s="32">
        <v>187</v>
      </c>
      <c r="L40" s="32">
        <v>7336</v>
      </c>
      <c r="M40" s="32">
        <v>11929</v>
      </c>
      <c r="N40" s="32">
        <v>11664</v>
      </c>
      <c r="O40" s="32">
        <v>30929</v>
      </c>
      <c r="P40" s="32">
        <v>3735</v>
      </c>
      <c r="Q40" s="32">
        <v>584</v>
      </c>
      <c r="R40" s="32">
        <v>98</v>
      </c>
      <c r="S40" s="32">
        <v>60105</v>
      </c>
      <c r="T40" s="32">
        <v>7244</v>
      </c>
    </row>
    <row r="41" spans="1:20">
      <c r="A41" s="32" t="s">
        <v>61</v>
      </c>
      <c r="B41" s="32">
        <v>67513</v>
      </c>
      <c r="C41" s="32">
        <v>60999</v>
      </c>
      <c r="D41" s="32">
        <v>41438</v>
      </c>
      <c r="E41" s="32">
        <v>169950</v>
      </c>
      <c r="F41" s="32">
        <v>15867</v>
      </c>
      <c r="G41" s="32">
        <v>927</v>
      </c>
      <c r="H41" s="32">
        <v>868</v>
      </c>
      <c r="I41" s="32">
        <v>796</v>
      </c>
      <c r="J41" s="32">
        <v>2591</v>
      </c>
      <c r="K41" s="32">
        <v>401</v>
      </c>
      <c r="L41" s="32">
        <v>4476</v>
      </c>
      <c r="M41" s="32">
        <v>6508</v>
      </c>
      <c r="N41" s="32">
        <v>5510</v>
      </c>
      <c r="O41" s="32">
        <v>16494</v>
      </c>
      <c r="P41" s="32">
        <v>1949</v>
      </c>
      <c r="Q41" s="32">
        <v>931</v>
      </c>
      <c r="R41" s="32">
        <v>119</v>
      </c>
      <c r="S41" s="32">
        <v>189966</v>
      </c>
      <c r="T41" s="32">
        <v>17917</v>
      </c>
    </row>
    <row r="42" spans="1:20">
      <c r="A42" s="32" t="s">
        <v>65</v>
      </c>
      <c r="B42" s="32">
        <v>11731</v>
      </c>
      <c r="C42" s="32">
        <v>13448</v>
      </c>
      <c r="D42" s="32">
        <v>8667</v>
      </c>
      <c r="E42" s="32">
        <v>33846</v>
      </c>
      <c r="F42" s="32">
        <v>5683</v>
      </c>
      <c r="G42" s="32">
        <v>407</v>
      </c>
      <c r="H42" s="32">
        <v>648</v>
      </c>
      <c r="I42" s="32">
        <v>369</v>
      </c>
      <c r="J42" s="32">
        <v>1424</v>
      </c>
      <c r="K42" s="32">
        <v>278</v>
      </c>
      <c r="L42" s="32">
        <v>7774</v>
      </c>
      <c r="M42" s="32">
        <v>10411</v>
      </c>
      <c r="N42" s="32">
        <v>8667</v>
      </c>
      <c r="O42" s="32">
        <v>26852</v>
      </c>
      <c r="P42" s="32">
        <v>4117</v>
      </c>
      <c r="Q42" s="32">
        <v>388</v>
      </c>
      <c r="R42" s="32">
        <v>52</v>
      </c>
      <c r="S42" s="32">
        <v>62510</v>
      </c>
      <c r="T42" s="32">
        <v>9837</v>
      </c>
    </row>
    <row r="43" spans="1:20">
      <c r="A43" s="32" t="s">
        <v>66</v>
      </c>
      <c r="B43" s="32">
        <v>6659</v>
      </c>
      <c r="C43" s="32">
        <v>7385</v>
      </c>
      <c r="D43" s="32">
        <v>4404</v>
      </c>
      <c r="E43" s="32">
        <v>18448</v>
      </c>
      <c r="F43" s="32">
        <v>2358</v>
      </c>
      <c r="G43" s="32">
        <v>255</v>
      </c>
      <c r="H43" s="32">
        <v>356</v>
      </c>
      <c r="I43" s="32">
        <v>239</v>
      </c>
      <c r="J43" s="32">
        <v>850</v>
      </c>
      <c r="K43" s="32">
        <v>158</v>
      </c>
      <c r="L43" s="32">
        <v>11010</v>
      </c>
      <c r="M43" s="32">
        <v>15321</v>
      </c>
      <c r="N43" s="32">
        <v>12288</v>
      </c>
      <c r="O43" s="32">
        <v>38619</v>
      </c>
      <c r="P43" s="32">
        <v>4485</v>
      </c>
      <c r="Q43" s="32">
        <v>761</v>
      </c>
      <c r="R43" s="32">
        <v>103</v>
      </c>
      <c r="S43" s="32">
        <v>58678</v>
      </c>
      <c r="T43" s="32">
        <v>6289</v>
      </c>
    </row>
    <row r="44" spans="1:20">
      <c r="A44" s="32" t="s">
        <v>64</v>
      </c>
      <c r="B44" s="32">
        <v>5176</v>
      </c>
      <c r="C44" s="32">
        <v>9808</v>
      </c>
      <c r="D44" s="32">
        <v>4938</v>
      </c>
      <c r="E44" s="32">
        <v>19922</v>
      </c>
      <c r="F44" s="32">
        <v>2035</v>
      </c>
      <c r="G44" s="32">
        <v>738</v>
      </c>
      <c r="H44" s="32">
        <v>1591</v>
      </c>
      <c r="I44" s="32">
        <v>783</v>
      </c>
      <c r="J44" s="32">
        <v>3112</v>
      </c>
      <c r="K44" s="32">
        <v>304</v>
      </c>
      <c r="L44" s="32">
        <v>6674</v>
      </c>
      <c r="M44" s="32">
        <v>12192</v>
      </c>
      <c r="N44" s="32">
        <v>7998</v>
      </c>
      <c r="O44" s="32">
        <v>26864</v>
      </c>
      <c r="P44" s="32">
        <v>2356</v>
      </c>
      <c r="Q44" s="32">
        <v>505</v>
      </c>
      <c r="R44" s="32">
        <v>64</v>
      </c>
      <c r="S44" s="32">
        <v>50403</v>
      </c>
      <c r="T44" s="32">
        <v>4579</v>
      </c>
    </row>
    <row r="45" spans="1:20">
      <c r="A45" s="32" t="s">
        <v>68</v>
      </c>
      <c r="B45" s="32">
        <v>40028</v>
      </c>
      <c r="C45" s="32">
        <v>37613</v>
      </c>
      <c r="D45" s="32">
        <v>24967</v>
      </c>
      <c r="E45" s="32">
        <v>102608</v>
      </c>
      <c r="F45" s="32">
        <v>8607</v>
      </c>
      <c r="G45" s="32">
        <v>169</v>
      </c>
      <c r="H45" s="32">
        <v>166</v>
      </c>
      <c r="I45" s="32">
        <v>80</v>
      </c>
      <c r="J45" s="32">
        <v>415</v>
      </c>
      <c r="K45" s="32">
        <v>70</v>
      </c>
      <c r="L45" s="32">
        <v>522</v>
      </c>
      <c r="M45" s="32">
        <v>509</v>
      </c>
      <c r="N45" s="32">
        <v>417</v>
      </c>
      <c r="O45" s="32">
        <v>1448</v>
      </c>
      <c r="P45" s="32">
        <v>151</v>
      </c>
      <c r="Q45" s="32">
        <v>142</v>
      </c>
      <c r="R45" s="32">
        <v>18</v>
      </c>
      <c r="S45" s="32">
        <v>104613</v>
      </c>
      <c r="T45" s="32">
        <v>8695</v>
      </c>
    </row>
    <row r="46" spans="1:20">
      <c r="A46" s="32" t="s">
        <v>63</v>
      </c>
      <c r="B46" s="32">
        <v>21262</v>
      </c>
      <c r="C46" s="32">
        <v>23339</v>
      </c>
      <c r="D46" s="32">
        <v>23376</v>
      </c>
      <c r="E46" s="32">
        <v>67977</v>
      </c>
      <c r="F46" s="32">
        <v>6938</v>
      </c>
      <c r="G46" s="32">
        <v>661</v>
      </c>
      <c r="H46" s="32">
        <v>817</v>
      </c>
      <c r="I46" s="32">
        <v>540</v>
      </c>
      <c r="J46" s="32">
        <v>2018</v>
      </c>
      <c r="K46" s="32">
        <v>346</v>
      </c>
      <c r="L46" s="32">
        <v>21345</v>
      </c>
      <c r="M46" s="32">
        <v>27639</v>
      </c>
      <c r="N46" s="32">
        <v>38282</v>
      </c>
      <c r="O46" s="32">
        <v>87266</v>
      </c>
      <c r="P46" s="32">
        <v>8306</v>
      </c>
      <c r="Q46" s="32">
        <v>444</v>
      </c>
      <c r="R46" s="32">
        <v>82</v>
      </c>
      <c r="S46" s="32">
        <v>157705</v>
      </c>
      <c r="T46" s="32">
        <v>15457</v>
      </c>
    </row>
    <row r="47" spans="1:20">
      <c r="A47" s="32" t="s">
        <v>62</v>
      </c>
      <c r="B47" s="32">
        <v>8920</v>
      </c>
      <c r="C47" s="32">
        <v>13977</v>
      </c>
      <c r="D47" s="32">
        <v>6570</v>
      </c>
      <c r="E47" s="32">
        <v>29467</v>
      </c>
      <c r="F47" s="32">
        <v>2753</v>
      </c>
      <c r="G47" s="32">
        <v>148</v>
      </c>
      <c r="H47" s="32">
        <v>260</v>
      </c>
      <c r="I47" s="32">
        <v>302</v>
      </c>
      <c r="J47" s="32">
        <v>710</v>
      </c>
      <c r="K47" s="32">
        <v>100</v>
      </c>
      <c r="L47" s="32">
        <v>2215</v>
      </c>
      <c r="M47" s="32">
        <v>2725</v>
      </c>
      <c r="N47" s="32">
        <v>2730</v>
      </c>
      <c r="O47" s="32">
        <v>7670</v>
      </c>
      <c r="P47" s="32">
        <v>935</v>
      </c>
      <c r="Q47" s="32">
        <v>275</v>
      </c>
      <c r="R47" s="32">
        <v>32</v>
      </c>
      <c r="S47" s="32">
        <v>38122</v>
      </c>
      <c r="T47" s="32">
        <v>3651</v>
      </c>
    </row>
    <row r="48" spans="1:20">
      <c r="A48" s="32" t="s">
        <v>55</v>
      </c>
      <c r="B48" s="32">
        <v>2183</v>
      </c>
      <c r="C48" s="32">
        <v>3036</v>
      </c>
      <c r="D48" s="32">
        <v>1604</v>
      </c>
      <c r="E48" s="32">
        <v>6823</v>
      </c>
      <c r="F48" s="32">
        <v>620</v>
      </c>
      <c r="G48" s="32">
        <v>281</v>
      </c>
      <c r="H48" s="32">
        <v>460</v>
      </c>
      <c r="I48" s="32">
        <v>244</v>
      </c>
      <c r="J48" s="32">
        <v>985</v>
      </c>
      <c r="K48" s="32">
        <v>101</v>
      </c>
      <c r="L48" s="32">
        <v>6358</v>
      </c>
      <c r="M48" s="32">
        <v>6525</v>
      </c>
      <c r="N48" s="32">
        <v>6748</v>
      </c>
      <c r="O48" s="32">
        <v>19631</v>
      </c>
      <c r="P48" s="32">
        <v>1513</v>
      </c>
      <c r="Q48" s="32">
        <v>6756</v>
      </c>
      <c r="R48" s="32">
        <v>372</v>
      </c>
      <c r="S48" s="32">
        <v>34195</v>
      </c>
      <c r="T48" s="32">
        <v>2455</v>
      </c>
    </row>
    <row r="49" spans="1:20">
      <c r="A49" s="32" t="s">
        <v>56</v>
      </c>
      <c r="B49" s="32">
        <v>83340</v>
      </c>
      <c r="C49" s="32">
        <v>79887</v>
      </c>
      <c r="D49" s="32">
        <v>42832</v>
      </c>
      <c r="E49" s="32">
        <v>206059</v>
      </c>
      <c r="F49" s="32">
        <v>13976</v>
      </c>
      <c r="G49" s="32">
        <v>325</v>
      </c>
      <c r="H49" s="32">
        <v>336</v>
      </c>
      <c r="I49" s="32">
        <v>272</v>
      </c>
      <c r="J49" s="32">
        <v>933</v>
      </c>
      <c r="K49" s="32">
        <v>112</v>
      </c>
      <c r="L49" s="32">
        <v>21654</v>
      </c>
      <c r="M49" s="32">
        <v>23628</v>
      </c>
      <c r="N49" s="32">
        <v>19327</v>
      </c>
      <c r="O49" s="32">
        <v>64609</v>
      </c>
      <c r="P49" s="32">
        <v>4219</v>
      </c>
      <c r="Q49" s="32">
        <v>5503</v>
      </c>
      <c r="R49" s="32">
        <v>318</v>
      </c>
      <c r="S49" s="32">
        <v>277104</v>
      </c>
      <c r="T49" s="32">
        <v>18189</v>
      </c>
    </row>
    <row r="50" spans="1:20">
      <c r="A50" s="32" t="s">
        <v>53</v>
      </c>
      <c r="B50" s="32">
        <v>10548</v>
      </c>
      <c r="C50" s="32">
        <v>17632</v>
      </c>
      <c r="D50" s="32">
        <v>14069</v>
      </c>
      <c r="E50" s="32">
        <v>42249</v>
      </c>
      <c r="F50" s="32">
        <v>2457</v>
      </c>
      <c r="G50" s="32">
        <v>314</v>
      </c>
      <c r="H50" s="32">
        <v>479</v>
      </c>
      <c r="I50" s="32">
        <v>380</v>
      </c>
      <c r="J50" s="32">
        <v>1173</v>
      </c>
      <c r="K50" s="32">
        <v>102</v>
      </c>
      <c r="L50" s="32">
        <v>10581</v>
      </c>
      <c r="M50" s="32">
        <v>13504</v>
      </c>
      <c r="N50" s="32">
        <v>16052</v>
      </c>
      <c r="O50" s="32">
        <v>40137</v>
      </c>
      <c r="P50" s="32">
        <v>2304</v>
      </c>
      <c r="Q50" s="32">
        <v>1655</v>
      </c>
      <c r="R50" s="32">
        <v>127</v>
      </c>
      <c r="S50" s="32">
        <v>85214</v>
      </c>
      <c r="T50" s="32">
        <v>4876</v>
      </c>
    </row>
    <row r="51" spans="1:20">
      <c r="A51" s="32" t="s">
        <v>59</v>
      </c>
      <c r="B51" s="32">
        <v>747</v>
      </c>
      <c r="C51" s="32">
        <v>2140</v>
      </c>
      <c r="D51" s="32">
        <v>358</v>
      </c>
      <c r="E51" s="32">
        <v>3245</v>
      </c>
      <c r="F51" s="32">
        <v>370</v>
      </c>
      <c r="G51" s="32">
        <v>27</v>
      </c>
      <c r="H51" s="32">
        <v>36</v>
      </c>
      <c r="I51" s="32">
        <v>12</v>
      </c>
      <c r="J51" s="32">
        <v>75</v>
      </c>
      <c r="K51" s="32">
        <v>8</v>
      </c>
      <c r="L51" s="32">
        <v>3115</v>
      </c>
      <c r="M51" s="32">
        <v>4727</v>
      </c>
      <c r="N51" s="32">
        <v>6056</v>
      </c>
      <c r="O51" s="32">
        <v>13898</v>
      </c>
      <c r="P51" s="32">
        <v>959</v>
      </c>
      <c r="Q51" s="32">
        <v>890</v>
      </c>
      <c r="R51" s="32">
        <v>99</v>
      </c>
      <c r="S51" s="32">
        <v>18108</v>
      </c>
      <c r="T51" s="32">
        <v>1495</v>
      </c>
    </row>
    <row r="52" spans="1:20">
      <c r="A52" s="32" t="s">
        <v>58</v>
      </c>
      <c r="B52" s="32">
        <v>14081</v>
      </c>
      <c r="C52" s="32">
        <v>18009</v>
      </c>
      <c r="D52" s="32">
        <v>7649</v>
      </c>
      <c r="E52" s="32">
        <v>39739</v>
      </c>
      <c r="F52" s="32">
        <v>3669</v>
      </c>
      <c r="G52" s="32">
        <v>280</v>
      </c>
      <c r="H52" s="32">
        <v>310</v>
      </c>
      <c r="I52" s="32">
        <v>132</v>
      </c>
      <c r="J52" s="32">
        <v>722</v>
      </c>
      <c r="K52" s="32">
        <v>117</v>
      </c>
      <c r="L52" s="32">
        <v>7235</v>
      </c>
      <c r="M52" s="32">
        <v>7482</v>
      </c>
      <c r="N52" s="32">
        <v>8039</v>
      </c>
      <c r="O52" s="32">
        <v>22756</v>
      </c>
      <c r="P52" s="32">
        <v>2252</v>
      </c>
      <c r="Q52" s="32">
        <v>733</v>
      </c>
      <c r="R52" s="32">
        <v>94</v>
      </c>
      <c r="S52" s="32">
        <v>63950</v>
      </c>
      <c r="T52" s="32">
        <v>5878</v>
      </c>
    </row>
    <row r="53" spans="1:20">
      <c r="A53" s="32" t="s">
        <v>60</v>
      </c>
      <c r="B53" s="32">
        <v>5988</v>
      </c>
      <c r="C53" s="32">
        <v>5216</v>
      </c>
      <c r="D53" s="32">
        <v>5259</v>
      </c>
      <c r="E53" s="32">
        <v>16463</v>
      </c>
      <c r="F53" s="32">
        <v>1203</v>
      </c>
      <c r="G53" s="32">
        <v>472</v>
      </c>
      <c r="H53" s="32">
        <v>743</v>
      </c>
      <c r="I53" s="32">
        <v>835</v>
      </c>
      <c r="J53" s="32">
        <v>2050</v>
      </c>
      <c r="K53" s="32">
        <v>147</v>
      </c>
      <c r="L53" s="32">
        <v>18879</v>
      </c>
      <c r="M53" s="32">
        <v>18235</v>
      </c>
      <c r="N53" s="32">
        <v>23436</v>
      </c>
      <c r="O53" s="32">
        <v>60550</v>
      </c>
      <c r="P53" s="32">
        <v>4531</v>
      </c>
      <c r="Q53" s="32">
        <v>3335</v>
      </c>
      <c r="R53" s="32">
        <v>254</v>
      </c>
      <c r="S53" s="32">
        <v>82398</v>
      </c>
      <c r="T53" s="32">
        <v>6096</v>
      </c>
    </row>
    <row r="54" spans="1:20">
      <c r="A54" s="32" t="s">
        <v>57</v>
      </c>
      <c r="B54" s="32">
        <v>24238</v>
      </c>
      <c r="C54" s="32">
        <v>11536</v>
      </c>
      <c r="D54" s="32">
        <v>6657</v>
      </c>
      <c r="E54" s="32">
        <v>42431</v>
      </c>
      <c r="F54" s="32">
        <v>3640</v>
      </c>
      <c r="G54" s="32">
        <v>905</v>
      </c>
      <c r="H54" s="32">
        <v>444</v>
      </c>
      <c r="I54" s="32">
        <v>266</v>
      </c>
      <c r="J54" s="32">
        <v>1615</v>
      </c>
      <c r="K54" s="32">
        <v>180</v>
      </c>
      <c r="L54" s="32">
        <v>42264</v>
      </c>
      <c r="M54" s="32">
        <v>16601</v>
      </c>
      <c r="N54" s="32">
        <v>27541</v>
      </c>
      <c r="O54" s="32">
        <v>86406</v>
      </c>
      <c r="P54" s="32">
        <v>6346</v>
      </c>
      <c r="Q54" s="32">
        <v>7757</v>
      </c>
      <c r="R54" s="32">
        <v>601</v>
      </c>
      <c r="S54" s="32">
        <v>138209</v>
      </c>
      <c r="T54" s="32">
        <v>10437</v>
      </c>
    </row>
    <row r="55" spans="1:20">
      <c r="A55" s="32" t="s">
        <v>52</v>
      </c>
      <c r="B55" s="32">
        <v>6650</v>
      </c>
      <c r="C55" s="32">
        <v>8243</v>
      </c>
      <c r="D55" s="32">
        <v>8866</v>
      </c>
      <c r="E55" s="32">
        <v>23759</v>
      </c>
      <c r="F55" s="32">
        <v>1630</v>
      </c>
      <c r="G55" s="32">
        <v>103</v>
      </c>
      <c r="H55" s="32">
        <v>105</v>
      </c>
      <c r="I55" s="32">
        <v>124</v>
      </c>
      <c r="J55" s="32">
        <v>332</v>
      </c>
      <c r="K55" s="32">
        <v>45</v>
      </c>
      <c r="L55" s="32">
        <v>6617</v>
      </c>
      <c r="M55" s="32">
        <v>5293</v>
      </c>
      <c r="N55" s="32">
        <v>11216</v>
      </c>
      <c r="O55" s="32">
        <v>23126</v>
      </c>
      <c r="P55" s="32">
        <v>1940</v>
      </c>
      <c r="Q55" s="32">
        <v>514</v>
      </c>
      <c r="R55" s="32">
        <v>56</v>
      </c>
      <c r="S55" s="32">
        <v>47731</v>
      </c>
      <c r="T55" s="32">
        <v>3715</v>
      </c>
    </row>
    <row r="56" spans="1:20">
      <c r="A56" s="32" t="s">
        <v>54</v>
      </c>
      <c r="B56" s="32">
        <v>1953</v>
      </c>
      <c r="C56" s="32">
        <v>3618</v>
      </c>
      <c r="D56" s="32">
        <v>3441</v>
      </c>
      <c r="E56" s="32">
        <v>9012</v>
      </c>
      <c r="F56" s="32">
        <v>700</v>
      </c>
      <c r="G56" s="32">
        <v>85</v>
      </c>
      <c r="H56" s="32">
        <v>250</v>
      </c>
      <c r="I56" s="32">
        <v>204</v>
      </c>
      <c r="J56" s="32">
        <v>539</v>
      </c>
      <c r="K56" s="32">
        <v>40</v>
      </c>
      <c r="L56" s="32">
        <v>1250</v>
      </c>
      <c r="M56" s="32">
        <v>1796</v>
      </c>
      <c r="N56" s="32">
        <v>2503</v>
      </c>
      <c r="O56" s="32">
        <v>5549</v>
      </c>
      <c r="P56" s="32">
        <v>384</v>
      </c>
      <c r="Q56" s="32">
        <v>79</v>
      </c>
      <c r="R56" s="32">
        <v>5</v>
      </c>
      <c r="S56" s="32">
        <v>15179</v>
      </c>
      <c r="T56" s="32">
        <v>1099</v>
      </c>
    </row>
    <row r="57" spans="1:20">
      <c r="A57" s="32" t="s">
        <v>45</v>
      </c>
      <c r="B57" s="32">
        <v>25944</v>
      </c>
      <c r="C57" s="32">
        <v>44728</v>
      </c>
      <c r="D57" s="32">
        <v>41016</v>
      </c>
      <c r="E57" s="32">
        <v>111688</v>
      </c>
      <c r="F57" s="32">
        <v>5077</v>
      </c>
      <c r="G57" s="32">
        <v>845</v>
      </c>
      <c r="H57" s="32">
        <v>1587</v>
      </c>
      <c r="I57" s="32">
        <v>1496</v>
      </c>
      <c r="J57" s="32">
        <v>3928</v>
      </c>
      <c r="K57" s="32">
        <v>408</v>
      </c>
      <c r="L57" s="32">
        <v>47868</v>
      </c>
      <c r="M57" s="32">
        <v>67916</v>
      </c>
      <c r="N57" s="32">
        <v>70991</v>
      </c>
      <c r="O57" s="32">
        <v>186775</v>
      </c>
      <c r="P57" s="32">
        <v>7819</v>
      </c>
      <c r="Q57" s="32">
        <v>58050</v>
      </c>
      <c r="R57" s="32">
        <v>2185</v>
      </c>
      <c r="S57" s="32">
        <v>360441</v>
      </c>
      <c r="T57" s="32">
        <v>14720</v>
      </c>
    </row>
    <row r="58" spans="1:20">
      <c r="A58" s="32" t="s">
        <v>47</v>
      </c>
      <c r="B58" s="32">
        <v>4927</v>
      </c>
      <c r="C58" s="32">
        <v>4374</v>
      </c>
      <c r="D58" s="32">
        <v>4398</v>
      </c>
      <c r="E58" s="32">
        <v>13699</v>
      </c>
      <c r="F58" s="32">
        <v>915</v>
      </c>
      <c r="G58" s="32">
        <v>948</v>
      </c>
      <c r="H58" s="32">
        <v>1306</v>
      </c>
      <c r="I58" s="32">
        <v>606</v>
      </c>
      <c r="J58" s="32">
        <v>2860</v>
      </c>
      <c r="K58" s="32">
        <v>165</v>
      </c>
      <c r="L58" s="32">
        <v>6272</v>
      </c>
      <c r="M58" s="32">
        <v>9074</v>
      </c>
      <c r="N58" s="32">
        <v>9882</v>
      </c>
      <c r="O58" s="32">
        <v>25228</v>
      </c>
      <c r="P58" s="32">
        <v>1378</v>
      </c>
      <c r="Q58" s="32">
        <v>4205</v>
      </c>
      <c r="R58" s="32">
        <v>176</v>
      </c>
      <c r="S58" s="32">
        <v>45992</v>
      </c>
      <c r="T58" s="32">
        <v>2360</v>
      </c>
    </row>
    <row r="59" spans="1:20">
      <c r="A59" s="32" t="s">
        <v>51</v>
      </c>
      <c r="B59" s="32">
        <v>19056</v>
      </c>
      <c r="C59" s="32">
        <v>20322</v>
      </c>
      <c r="D59" s="32">
        <v>16953</v>
      </c>
      <c r="E59" s="32">
        <v>56331</v>
      </c>
      <c r="F59" s="32">
        <v>4225</v>
      </c>
      <c r="G59" s="32">
        <v>1051</v>
      </c>
      <c r="H59" s="32">
        <v>1743</v>
      </c>
      <c r="I59" s="32">
        <v>1909</v>
      </c>
      <c r="J59" s="32">
        <v>4703</v>
      </c>
      <c r="K59" s="32">
        <v>503</v>
      </c>
      <c r="L59" s="32">
        <v>28042</v>
      </c>
      <c r="M59" s="32">
        <v>33525</v>
      </c>
      <c r="N59" s="32">
        <v>39108</v>
      </c>
      <c r="O59" s="32">
        <v>100675</v>
      </c>
      <c r="P59" s="32">
        <v>11003</v>
      </c>
      <c r="Q59" s="32">
        <v>43019</v>
      </c>
      <c r="R59" s="32">
        <v>755</v>
      </c>
      <c r="S59" s="32">
        <v>204728</v>
      </c>
      <c r="T59" s="32">
        <v>15853</v>
      </c>
    </row>
    <row r="60" spans="1:20">
      <c r="A60" s="32" t="s">
        <v>50</v>
      </c>
      <c r="B60" s="32">
        <v>63524</v>
      </c>
      <c r="C60" s="32">
        <v>45120</v>
      </c>
      <c r="D60" s="32">
        <v>58077</v>
      </c>
      <c r="E60" s="32">
        <v>166721</v>
      </c>
      <c r="F60" s="32">
        <v>11032</v>
      </c>
      <c r="G60" s="32">
        <v>684</v>
      </c>
      <c r="H60" s="32">
        <v>365</v>
      </c>
      <c r="I60" s="32">
        <v>508</v>
      </c>
      <c r="J60" s="32">
        <v>1557</v>
      </c>
      <c r="K60" s="32">
        <v>184</v>
      </c>
      <c r="L60" s="32">
        <v>21695</v>
      </c>
      <c r="M60" s="32">
        <v>11014</v>
      </c>
      <c r="N60" s="32">
        <v>13844</v>
      </c>
      <c r="O60" s="32">
        <v>46553</v>
      </c>
      <c r="P60" s="32">
        <v>3641</v>
      </c>
      <c r="Q60" s="32">
        <v>33545</v>
      </c>
      <c r="R60" s="32">
        <v>1960</v>
      </c>
      <c r="S60" s="32">
        <v>248376</v>
      </c>
      <c r="T60" s="32">
        <v>14616</v>
      </c>
    </row>
    <row r="61" spans="1:20">
      <c r="A61" s="32" t="s">
        <v>44</v>
      </c>
      <c r="B61" s="32">
        <v>16504</v>
      </c>
      <c r="C61" s="32">
        <v>18274</v>
      </c>
      <c r="D61" s="32">
        <v>17454</v>
      </c>
      <c r="E61" s="32">
        <v>52232</v>
      </c>
      <c r="F61" s="32">
        <v>4839</v>
      </c>
      <c r="G61" s="32">
        <v>1144</v>
      </c>
      <c r="H61" s="32">
        <v>1594</v>
      </c>
      <c r="I61" s="32">
        <v>1593</v>
      </c>
      <c r="J61" s="32">
        <v>4331</v>
      </c>
      <c r="K61" s="32">
        <v>384</v>
      </c>
      <c r="L61" s="32">
        <v>12135</v>
      </c>
      <c r="M61" s="32">
        <v>15898</v>
      </c>
      <c r="N61" s="32">
        <v>21529</v>
      </c>
      <c r="O61" s="32">
        <v>49562</v>
      </c>
      <c r="P61" s="32">
        <v>4374</v>
      </c>
      <c r="Q61" s="32">
        <v>7446</v>
      </c>
      <c r="R61" s="32">
        <v>483</v>
      </c>
      <c r="S61" s="32">
        <v>113571</v>
      </c>
      <c r="T61" s="32">
        <v>9169</v>
      </c>
    </row>
    <row r="62" spans="1:20">
      <c r="A62" s="32" t="s">
        <v>49</v>
      </c>
      <c r="B62" s="32">
        <v>410</v>
      </c>
      <c r="C62" s="32">
        <v>294</v>
      </c>
      <c r="D62" s="32">
        <v>407</v>
      </c>
      <c r="E62" s="32">
        <v>1111</v>
      </c>
      <c r="F62" s="32">
        <v>107</v>
      </c>
      <c r="G62" s="32">
        <v>1</v>
      </c>
      <c r="H62" s="32">
        <v>5</v>
      </c>
      <c r="I62" s="32">
        <v>0</v>
      </c>
      <c r="J62" s="32">
        <v>6</v>
      </c>
      <c r="K62" s="32">
        <v>2</v>
      </c>
      <c r="L62" s="32">
        <v>40</v>
      </c>
      <c r="M62" s="32">
        <v>52</v>
      </c>
      <c r="N62" s="32">
        <v>18</v>
      </c>
      <c r="O62" s="32">
        <v>110</v>
      </c>
      <c r="P62" s="32">
        <v>8</v>
      </c>
      <c r="Q62" s="32">
        <v>0</v>
      </c>
      <c r="R62" s="32">
        <v>0</v>
      </c>
      <c r="S62" s="32">
        <v>1227</v>
      </c>
      <c r="T62" s="32">
        <v>115</v>
      </c>
    </row>
    <row r="63" spans="1:20">
      <c r="A63" s="32" t="s">
        <v>48</v>
      </c>
      <c r="B63" s="32">
        <v>213</v>
      </c>
      <c r="C63" s="32">
        <v>389</v>
      </c>
      <c r="D63" s="32">
        <v>92</v>
      </c>
      <c r="E63" s="32">
        <v>694</v>
      </c>
      <c r="F63" s="32">
        <v>56</v>
      </c>
      <c r="G63" s="32">
        <v>5</v>
      </c>
      <c r="H63" s="32">
        <v>8</v>
      </c>
      <c r="I63" s="32">
        <v>12</v>
      </c>
      <c r="J63" s="32">
        <v>25</v>
      </c>
      <c r="K63" s="32">
        <v>4</v>
      </c>
      <c r="L63" s="32">
        <v>21</v>
      </c>
      <c r="M63" s="32">
        <v>72</v>
      </c>
      <c r="N63" s="32">
        <v>80</v>
      </c>
      <c r="O63" s="32">
        <v>173</v>
      </c>
      <c r="P63" s="32">
        <v>12</v>
      </c>
      <c r="Q63" s="32">
        <v>106</v>
      </c>
      <c r="R63" s="32">
        <v>4</v>
      </c>
      <c r="S63" s="32">
        <v>998</v>
      </c>
      <c r="T63" s="32">
        <v>71</v>
      </c>
    </row>
    <row r="64" spans="1:20">
      <c r="A64" s="32" t="s">
        <v>46</v>
      </c>
      <c r="B64" s="32">
        <v>4660</v>
      </c>
      <c r="C64" s="32">
        <v>4921</v>
      </c>
      <c r="D64" s="32">
        <v>3968</v>
      </c>
      <c r="E64" s="32">
        <v>13549</v>
      </c>
      <c r="F64" s="32">
        <v>852</v>
      </c>
      <c r="G64" s="32">
        <v>222</v>
      </c>
      <c r="H64" s="32">
        <v>348</v>
      </c>
      <c r="I64" s="32">
        <v>598</v>
      </c>
      <c r="J64" s="32">
        <v>1168</v>
      </c>
      <c r="K64" s="32">
        <v>137</v>
      </c>
      <c r="L64" s="32">
        <v>40134</v>
      </c>
      <c r="M64" s="32">
        <v>44276</v>
      </c>
      <c r="N64" s="32">
        <v>60041</v>
      </c>
      <c r="O64" s="32">
        <v>144451</v>
      </c>
      <c r="P64" s="32">
        <v>6477</v>
      </c>
      <c r="Q64" s="32">
        <v>61422</v>
      </c>
      <c r="R64" s="32">
        <v>1688</v>
      </c>
      <c r="S64" s="32">
        <v>220590</v>
      </c>
      <c r="T64" s="32">
        <v>8928</v>
      </c>
    </row>
    <row r="65" spans="1:20">
      <c r="A65" s="32" t="s">
        <v>36</v>
      </c>
      <c r="B65" s="32">
        <v>23047</v>
      </c>
      <c r="C65" s="32">
        <v>21025</v>
      </c>
      <c r="D65" s="32">
        <v>17930</v>
      </c>
      <c r="E65" s="32">
        <v>62002</v>
      </c>
      <c r="F65" s="32">
        <v>9551</v>
      </c>
      <c r="G65" s="32">
        <v>624</v>
      </c>
      <c r="H65" s="32">
        <v>475</v>
      </c>
      <c r="I65" s="32">
        <v>380</v>
      </c>
      <c r="J65" s="32">
        <v>1479</v>
      </c>
      <c r="K65" s="32">
        <v>542</v>
      </c>
      <c r="L65" s="32">
        <v>1802</v>
      </c>
      <c r="M65" s="32">
        <v>2247</v>
      </c>
      <c r="N65" s="32">
        <v>2213</v>
      </c>
      <c r="O65" s="32">
        <v>6262</v>
      </c>
      <c r="P65" s="32">
        <v>1126</v>
      </c>
      <c r="Q65" s="32">
        <v>273</v>
      </c>
      <c r="R65" s="32">
        <v>83</v>
      </c>
      <c r="S65" s="32">
        <v>70016</v>
      </c>
      <c r="T65" s="32">
        <v>9853</v>
      </c>
    </row>
    <row r="66" spans="1:20">
      <c r="A66" s="32" t="s">
        <v>41</v>
      </c>
      <c r="B66" s="32">
        <v>1575</v>
      </c>
      <c r="C66" s="32">
        <v>1744</v>
      </c>
      <c r="D66" s="32">
        <v>1663</v>
      </c>
      <c r="E66" s="32">
        <v>4982</v>
      </c>
      <c r="F66" s="32">
        <v>1199</v>
      </c>
      <c r="G66" s="32">
        <v>197</v>
      </c>
      <c r="H66" s="32">
        <v>252</v>
      </c>
      <c r="I66" s="32">
        <v>289</v>
      </c>
      <c r="J66" s="32">
        <v>738</v>
      </c>
      <c r="K66" s="32">
        <v>189</v>
      </c>
      <c r="L66" s="32">
        <v>9200</v>
      </c>
      <c r="M66" s="32">
        <v>12968</v>
      </c>
      <c r="N66" s="32">
        <v>14160</v>
      </c>
      <c r="O66" s="32">
        <v>36328</v>
      </c>
      <c r="P66" s="32">
        <v>5402</v>
      </c>
      <c r="Q66" s="32">
        <v>4654</v>
      </c>
      <c r="R66" s="32">
        <v>745</v>
      </c>
      <c r="S66" s="32">
        <v>46702</v>
      </c>
      <c r="T66" s="32">
        <v>7284</v>
      </c>
    </row>
    <row r="67" spans="1:20">
      <c r="A67" s="32" t="s">
        <v>42</v>
      </c>
      <c r="B67" s="32">
        <v>33228</v>
      </c>
      <c r="C67" s="32">
        <v>27000</v>
      </c>
      <c r="D67" s="32">
        <v>34161</v>
      </c>
      <c r="E67" s="32">
        <v>94389</v>
      </c>
      <c r="F67" s="32">
        <v>15102</v>
      </c>
      <c r="G67" s="32">
        <v>245</v>
      </c>
      <c r="H67" s="32">
        <v>262</v>
      </c>
      <c r="I67" s="32">
        <v>153</v>
      </c>
      <c r="J67" s="32">
        <v>660</v>
      </c>
      <c r="K67" s="32">
        <v>170</v>
      </c>
      <c r="L67" s="32">
        <v>1224</v>
      </c>
      <c r="M67" s="32">
        <v>1131</v>
      </c>
      <c r="N67" s="32">
        <v>1073</v>
      </c>
      <c r="O67" s="32">
        <v>3428</v>
      </c>
      <c r="P67" s="32">
        <v>633</v>
      </c>
      <c r="Q67" s="32">
        <v>411</v>
      </c>
      <c r="R67" s="32">
        <v>89</v>
      </c>
      <c r="S67" s="32">
        <v>98888</v>
      </c>
      <c r="T67" s="32">
        <v>15395</v>
      </c>
    </row>
    <row r="68" spans="1:20">
      <c r="A68" s="32" t="s">
        <v>35</v>
      </c>
      <c r="B68" s="32">
        <v>67041</v>
      </c>
      <c r="C68" s="32">
        <v>59982</v>
      </c>
      <c r="D68" s="32">
        <v>53930</v>
      </c>
      <c r="E68" s="32">
        <v>180953</v>
      </c>
      <c r="F68" s="32">
        <v>36419</v>
      </c>
      <c r="G68" s="32">
        <v>940</v>
      </c>
      <c r="H68" s="32">
        <v>1114</v>
      </c>
      <c r="I68" s="32">
        <v>859</v>
      </c>
      <c r="J68" s="32">
        <v>2913</v>
      </c>
      <c r="K68" s="32">
        <v>701</v>
      </c>
      <c r="L68" s="32">
        <v>9416</v>
      </c>
      <c r="M68" s="32">
        <v>10350</v>
      </c>
      <c r="N68" s="32">
        <v>10924</v>
      </c>
      <c r="O68" s="32">
        <v>30690</v>
      </c>
      <c r="P68" s="32">
        <v>6269</v>
      </c>
      <c r="Q68" s="32">
        <v>1206</v>
      </c>
      <c r="R68" s="32">
        <v>297</v>
      </c>
      <c r="S68" s="32">
        <v>215762</v>
      </c>
      <c r="T68" s="32">
        <v>40453</v>
      </c>
    </row>
    <row r="69" spans="1:20">
      <c r="A69" s="32" t="s">
        <v>37</v>
      </c>
      <c r="B69" s="32">
        <v>1908</v>
      </c>
      <c r="C69" s="32">
        <v>2257</v>
      </c>
      <c r="D69" s="32">
        <v>922</v>
      </c>
      <c r="E69" s="32">
        <v>5087</v>
      </c>
      <c r="F69" s="32">
        <v>558</v>
      </c>
      <c r="G69" s="32">
        <v>150</v>
      </c>
      <c r="H69" s="32">
        <v>324</v>
      </c>
      <c r="I69" s="32">
        <v>187</v>
      </c>
      <c r="J69" s="32">
        <v>661</v>
      </c>
      <c r="K69" s="32">
        <v>110</v>
      </c>
      <c r="L69" s="32">
        <v>1483</v>
      </c>
      <c r="M69" s="32">
        <v>2409</v>
      </c>
      <c r="N69" s="32">
        <v>1526</v>
      </c>
      <c r="O69" s="32">
        <v>5418</v>
      </c>
      <c r="P69" s="32">
        <v>764</v>
      </c>
      <c r="Q69" s="32">
        <v>276</v>
      </c>
      <c r="R69" s="32">
        <v>61</v>
      </c>
      <c r="S69" s="32">
        <v>11442</v>
      </c>
      <c r="T69" s="32">
        <v>1467</v>
      </c>
    </row>
    <row r="70" spans="1:20">
      <c r="A70" s="32" t="s">
        <v>43</v>
      </c>
      <c r="B70" s="32">
        <v>59229</v>
      </c>
      <c r="C70" s="32">
        <v>44120</v>
      </c>
      <c r="D70" s="32">
        <v>48663</v>
      </c>
      <c r="E70" s="32">
        <v>152012</v>
      </c>
      <c r="F70" s="32">
        <v>29943</v>
      </c>
      <c r="G70" s="32">
        <v>459</v>
      </c>
      <c r="H70" s="32">
        <v>495</v>
      </c>
      <c r="I70" s="32">
        <v>396</v>
      </c>
      <c r="J70" s="32">
        <v>1350</v>
      </c>
      <c r="K70" s="32">
        <v>370</v>
      </c>
      <c r="L70" s="32">
        <v>3040</v>
      </c>
      <c r="M70" s="32">
        <v>3151</v>
      </c>
      <c r="N70" s="32">
        <v>3744</v>
      </c>
      <c r="O70" s="32">
        <v>9935</v>
      </c>
      <c r="P70" s="32">
        <v>1867</v>
      </c>
      <c r="Q70" s="32">
        <v>1552</v>
      </c>
      <c r="R70" s="32">
        <v>281</v>
      </c>
      <c r="S70" s="32">
        <v>164849</v>
      </c>
      <c r="T70" s="32">
        <v>31149</v>
      </c>
    </row>
    <row r="71" spans="1:20">
      <c r="A71" s="32" t="s">
        <v>38</v>
      </c>
      <c r="B71" s="32">
        <v>496</v>
      </c>
      <c r="C71" s="32">
        <v>488</v>
      </c>
      <c r="D71" s="32">
        <v>405</v>
      </c>
      <c r="E71" s="32">
        <v>1389</v>
      </c>
      <c r="F71" s="32">
        <v>166</v>
      </c>
      <c r="G71" s="32">
        <v>29</v>
      </c>
      <c r="H71" s="32">
        <v>15</v>
      </c>
      <c r="I71" s="32">
        <v>16</v>
      </c>
      <c r="J71" s="32">
        <v>60</v>
      </c>
      <c r="K71" s="32">
        <v>14</v>
      </c>
      <c r="L71" s="32">
        <v>314</v>
      </c>
      <c r="M71" s="32">
        <v>344</v>
      </c>
      <c r="N71" s="32">
        <v>431</v>
      </c>
      <c r="O71" s="32">
        <v>1089</v>
      </c>
      <c r="P71" s="32">
        <v>146</v>
      </c>
      <c r="Q71" s="32">
        <v>4</v>
      </c>
      <c r="R71" s="32">
        <v>3</v>
      </c>
      <c r="S71" s="32">
        <v>2542</v>
      </c>
      <c r="T71" s="32">
        <v>311</v>
      </c>
    </row>
    <row r="72" spans="1:20">
      <c r="A72" s="32" t="s">
        <v>40</v>
      </c>
      <c r="B72" s="32">
        <v>536</v>
      </c>
      <c r="C72" s="32">
        <v>538</v>
      </c>
      <c r="D72" s="32">
        <v>423</v>
      </c>
      <c r="E72" s="32">
        <v>1497</v>
      </c>
      <c r="F72" s="32">
        <v>247</v>
      </c>
      <c r="G72" s="32">
        <v>76</v>
      </c>
      <c r="H72" s="32">
        <v>138</v>
      </c>
      <c r="I72" s="32">
        <v>274</v>
      </c>
      <c r="J72" s="32">
        <v>488</v>
      </c>
      <c r="K72" s="32">
        <v>65</v>
      </c>
      <c r="L72" s="32">
        <v>1522</v>
      </c>
      <c r="M72" s="32">
        <v>2840</v>
      </c>
      <c r="N72" s="32">
        <v>3438</v>
      </c>
      <c r="O72" s="32">
        <v>7800</v>
      </c>
      <c r="P72" s="32">
        <v>883</v>
      </c>
      <c r="Q72" s="32">
        <v>288</v>
      </c>
      <c r="R72" s="32">
        <v>63</v>
      </c>
      <c r="S72" s="32">
        <v>10073</v>
      </c>
      <c r="T72" s="32">
        <v>1203</v>
      </c>
    </row>
    <row r="73" spans="1:20">
      <c r="A73" s="32" t="s">
        <v>39</v>
      </c>
      <c r="B73" s="32">
        <v>14090</v>
      </c>
      <c r="C73" s="32">
        <v>16113</v>
      </c>
      <c r="D73" s="32">
        <v>12633</v>
      </c>
      <c r="E73" s="32">
        <v>42836</v>
      </c>
      <c r="F73" s="32">
        <v>7738</v>
      </c>
      <c r="G73" s="32">
        <v>1194</v>
      </c>
      <c r="H73" s="32">
        <v>1475</v>
      </c>
      <c r="I73" s="32">
        <v>714</v>
      </c>
      <c r="J73" s="32">
        <v>3383</v>
      </c>
      <c r="K73" s="32">
        <v>752</v>
      </c>
      <c r="L73" s="32">
        <v>10660</v>
      </c>
      <c r="M73" s="32">
        <v>14213</v>
      </c>
      <c r="N73" s="32">
        <v>11935</v>
      </c>
      <c r="O73" s="32">
        <v>36808</v>
      </c>
      <c r="P73" s="32">
        <v>6276</v>
      </c>
      <c r="Q73" s="32">
        <v>805</v>
      </c>
      <c r="R73" s="32">
        <v>188</v>
      </c>
      <c r="S73" s="32">
        <v>83832</v>
      </c>
      <c r="T73" s="32">
        <v>14212</v>
      </c>
    </row>
    <row r="74" spans="1:20">
      <c r="A74" s="32" t="s">
        <v>34</v>
      </c>
      <c r="B74" s="32">
        <v>24014</v>
      </c>
      <c r="C74" s="32">
        <v>26430</v>
      </c>
      <c r="D74" s="32">
        <v>32902</v>
      </c>
      <c r="E74" s="32">
        <v>83346</v>
      </c>
      <c r="F74" s="32">
        <v>21831</v>
      </c>
      <c r="G74" s="32">
        <v>310</v>
      </c>
      <c r="H74" s="32">
        <v>240</v>
      </c>
      <c r="I74" s="32">
        <v>195</v>
      </c>
      <c r="J74" s="32">
        <v>745</v>
      </c>
      <c r="K74" s="32">
        <v>363</v>
      </c>
      <c r="L74" s="32">
        <v>4418</v>
      </c>
      <c r="M74" s="32">
        <v>4526</v>
      </c>
      <c r="N74" s="32">
        <v>5838</v>
      </c>
      <c r="O74" s="32">
        <v>14782</v>
      </c>
      <c r="P74" s="32">
        <v>4536</v>
      </c>
      <c r="Q74" s="32">
        <v>174</v>
      </c>
      <c r="R74" s="32">
        <v>91</v>
      </c>
      <c r="S74" s="32">
        <v>99047</v>
      </c>
      <c r="T74" s="32">
        <v>23355</v>
      </c>
    </row>
    <row r="75" spans="1:20">
      <c r="A75" s="32" t="s">
        <v>32</v>
      </c>
      <c r="B75" s="32">
        <v>15038</v>
      </c>
      <c r="C75" s="32">
        <v>14212</v>
      </c>
      <c r="D75" s="32">
        <v>19095</v>
      </c>
      <c r="E75" s="32">
        <v>48345</v>
      </c>
      <c r="F75" s="32">
        <v>14957</v>
      </c>
      <c r="G75" s="32">
        <v>104</v>
      </c>
      <c r="H75" s="32">
        <v>127</v>
      </c>
      <c r="I75" s="32">
        <v>134</v>
      </c>
      <c r="J75" s="32">
        <v>365</v>
      </c>
      <c r="K75" s="32">
        <v>184</v>
      </c>
      <c r="L75" s="32">
        <v>6049</v>
      </c>
      <c r="M75" s="32">
        <v>6086</v>
      </c>
      <c r="N75" s="32">
        <v>7448</v>
      </c>
      <c r="O75" s="32">
        <v>19583</v>
      </c>
      <c r="P75" s="32">
        <v>6553</v>
      </c>
      <c r="Q75" s="32">
        <v>266</v>
      </c>
      <c r="R75" s="32">
        <v>99</v>
      </c>
      <c r="S75" s="32">
        <v>68559</v>
      </c>
      <c r="T75" s="32">
        <v>18310</v>
      </c>
    </row>
    <row r="76" spans="1:20">
      <c r="A76" s="32" t="s">
        <v>33</v>
      </c>
      <c r="B76" s="32">
        <v>12724</v>
      </c>
      <c r="C76" s="32">
        <v>12424</v>
      </c>
      <c r="D76" s="32">
        <v>18937</v>
      </c>
      <c r="E76" s="32">
        <v>44085</v>
      </c>
      <c r="F76" s="32">
        <v>15363</v>
      </c>
      <c r="G76" s="32">
        <v>181</v>
      </c>
      <c r="H76" s="32">
        <v>164</v>
      </c>
      <c r="I76" s="32">
        <v>191</v>
      </c>
      <c r="J76" s="32">
        <v>536</v>
      </c>
      <c r="K76" s="32">
        <v>242</v>
      </c>
      <c r="L76" s="32">
        <v>4427</v>
      </c>
      <c r="M76" s="32">
        <v>4484</v>
      </c>
      <c r="N76" s="32">
        <v>5360</v>
      </c>
      <c r="O76" s="32">
        <v>14271</v>
      </c>
      <c r="P76" s="32">
        <v>4964</v>
      </c>
      <c r="Q76" s="32">
        <v>221</v>
      </c>
      <c r="R76" s="32">
        <v>107</v>
      </c>
      <c r="S76" s="32">
        <v>59113</v>
      </c>
      <c r="T76" s="32">
        <v>17580</v>
      </c>
    </row>
    <row r="77" spans="1:20">
      <c r="A77" s="32" t="s">
        <v>30</v>
      </c>
      <c r="B77" s="32">
        <v>61533</v>
      </c>
      <c r="C77" s="32">
        <v>43282</v>
      </c>
      <c r="D77" s="32">
        <v>45347</v>
      </c>
      <c r="E77" s="32">
        <v>150162</v>
      </c>
      <c r="F77" s="32">
        <v>25254</v>
      </c>
      <c r="G77" s="32">
        <v>898</v>
      </c>
      <c r="H77" s="32">
        <v>1283</v>
      </c>
      <c r="I77" s="32">
        <v>685</v>
      </c>
      <c r="J77" s="32">
        <v>2866</v>
      </c>
      <c r="K77" s="32">
        <v>638</v>
      </c>
      <c r="L77" s="32">
        <v>6595</v>
      </c>
      <c r="M77" s="32">
        <v>7508</v>
      </c>
      <c r="N77" s="32">
        <v>7480</v>
      </c>
      <c r="O77" s="32">
        <v>21583</v>
      </c>
      <c r="P77" s="32">
        <v>3964</v>
      </c>
      <c r="Q77" s="32">
        <v>1156</v>
      </c>
      <c r="R77" s="32">
        <v>309</v>
      </c>
      <c r="S77" s="32">
        <v>175767</v>
      </c>
      <c r="T77" s="32">
        <v>27764</v>
      </c>
    </row>
    <row r="78" spans="1:20">
      <c r="A78" s="32" t="s">
        <v>31</v>
      </c>
      <c r="B78" s="32">
        <v>8594</v>
      </c>
      <c r="C78" s="32">
        <v>8492</v>
      </c>
      <c r="D78" s="32">
        <v>7046</v>
      </c>
      <c r="E78" s="32">
        <v>24132</v>
      </c>
      <c r="F78" s="32">
        <v>6500</v>
      </c>
      <c r="G78" s="32">
        <v>72</v>
      </c>
      <c r="H78" s="32">
        <v>103</v>
      </c>
      <c r="I78" s="32">
        <v>62</v>
      </c>
      <c r="J78" s="32">
        <v>237</v>
      </c>
      <c r="K78" s="32">
        <v>70</v>
      </c>
      <c r="L78" s="32">
        <v>3004</v>
      </c>
      <c r="M78" s="32">
        <v>3152</v>
      </c>
      <c r="N78" s="32">
        <v>3531</v>
      </c>
      <c r="O78" s="32">
        <v>9687</v>
      </c>
      <c r="P78" s="32">
        <v>2747</v>
      </c>
      <c r="Q78" s="32">
        <v>246</v>
      </c>
      <c r="R78" s="32">
        <v>68</v>
      </c>
      <c r="S78" s="32">
        <v>34302</v>
      </c>
      <c r="T78" s="32">
        <v>8195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U98"/>
  <sheetViews>
    <sheetView showGridLines="0" tabSelected="1" view="pageBreakPreview" zoomScaleNormal="70" zoomScaleSheetLayoutView="100" workbookViewId="0">
      <pane ySplit="7" topLeftCell="A8" activePane="bottomLeft" state="frozen"/>
      <selection pane="bottomLeft" activeCell="A3" sqref="A3:A7"/>
    </sheetView>
  </sheetViews>
  <sheetFormatPr defaultColWidth="9.140625" defaultRowHeight="18.75" customHeight="1"/>
  <cols>
    <col min="1" max="1" width="15" style="4" bestFit="1" customWidth="1"/>
    <col min="2" max="2" width="10.7109375" style="3" customWidth="1"/>
    <col min="3" max="3" width="10.85546875" style="3" bestFit="1" customWidth="1"/>
    <col min="4" max="5" width="10.5703125" style="3" bestFit="1" customWidth="1"/>
    <col min="6" max="6" width="9" style="3" customWidth="1"/>
    <col min="7" max="8" width="8" style="3" bestFit="1" customWidth="1"/>
    <col min="9" max="9" width="9.28515625" style="3" bestFit="1" customWidth="1"/>
    <col min="10" max="10" width="9.42578125" style="3" bestFit="1" customWidth="1"/>
    <col min="11" max="11" width="8" style="3" bestFit="1" customWidth="1"/>
    <col min="12" max="12" width="10" style="3" bestFit="1" customWidth="1"/>
    <col min="13" max="14" width="10.7109375" style="3" bestFit="1" customWidth="1"/>
    <col min="15" max="15" width="10.5703125" style="3" bestFit="1" customWidth="1"/>
    <col min="16" max="16" width="9" style="3" customWidth="1"/>
    <col min="17" max="17" width="9.28515625" style="3" bestFit="1" customWidth="1"/>
    <col min="18" max="18" width="8" style="3" bestFit="1" customWidth="1"/>
    <col min="19" max="20" width="10.5703125" style="3" bestFit="1" customWidth="1"/>
    <col min="21" max="21" width="10.5703125" style="3" customWidth="1"/>
    <col min="22" max="16384" width="9.140625" style="3"/>
  </cols>
  <sheetData>
    <row r="1" spans="1:21" s="1" customFormat="1" ht="27.95" customHeight="1">
      <c r="A1" s="5" t="s">
        <v>130</v>
      </c>
    </row>
    <row r="2" spans="1:21" s="1" customFormat="1" ht="5.0999999999999996" customHeight="1">
      <c r="A2" s="17"/>
      <c r="B2" s="18"/>
      <c r="C2" s="18"/>
      <c r="D2" s="18"/>
      <c r="E2" s="18"/>
      <c r="F2" s="18"/>
      <c r="G2" s="19"/>
      <c r="H2" s="19"/>
      <c r="I2" s="20"/>
      <c r="J2" s="20"/>
      <c r="K2" s="20"/>
      <c r="L2" s="20"/>
      <c r="M2" s="21"/>
      <c r="O2" s="22"/>
    </row>
    <row r="3" spans="1:21" s="23" customFormat="1" ht="20.45" customHeight="1">
      <c r="A3" s="44" t="s">
        <v>3</v>
      </c>
      <c r="B3" s="45" t="s">
        <v>0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27"/>
    </row>
    <row r="4" spans="1:21" s="23" customFormat="1" ht="20.45" customHeight="1">
      <c r="A4" s="44"/>
      <c r="B4" s="38" t="s">
        <v>1</v>
      </c>
      <c r="C4" s="39"/>
      <c r="D4" s="39"/>
      <c r="E4" s="39"/>
      <c r="F4" s="39"/>
      <c r="G4" s="40" t="s">
        <v>108</v>
      </c>
      <c r="H4" s="40"/>
      <c r="I4" s="40"/>
      <c r="J4" s="40"/>
      <c r="K4" s="40"/>
      <c r="L4" s="40" t="s">
        <v>109</v>
      </c>
      <c r="M4" s="40"/>
      <c r="N4" s="40"/>
      <c r="O4" s="40"/>
      <c r="P4" s="40"/>
      <c r="Q4" s="40" t="s">
        <v>2</v>
      </c>
      <c r="R4" s="40"/>
      <c r="S4" s="40" t="s">
        <v>4</v>
      </c>
      <c r="T4" s="41"/>
      <c r="U4" s="28"/>
    </row>
    <row r="5" spans="1:21" s="23" customFormat="1" ht="20.45" customHeight="1">
      <c r="A5" s="44"/>
      <c r="B5" s="42" t="s">
        <v>26</v>
      </c>
      <c r="C5" s="35" t="s">
        <v>107</v>
      </c>
      <c r="D5" s="35"/>
      <c r="E5" s="35" t="s">
        <v>4</v>
      </c>
      <c r="F5" s="35" t="s">
        <v>24</v>
      </c>
      <c r="G5" s="42" t="s">
        <v>26</v>
      </c>
      <c r="H5" s="35" t="s">
        <v>107</v>
      </c>
      <c r="I5" s="35"/>
      <c r="J5" s="35" t="s">
        <v>4</v>
      </c>
      <c r="K5" s="35" t="s">
        <v>24</v>
      </c>
      <c r="L5" s="42" t="s">
        <v>26</v>
      </c>
      <c r="M5" s="36" t="s">
        <v>107</v>
      </c>
      <c r="N5" s="37"/>
      <c r="O5" s="36" t="s">
        <v>4</v>
      </c>
      <c r="P5" s="37"/>
      <c r="Q5" s="42" t="s">
        <v>25</v>
      </c>
      <c r="R5" s="42" t="s">
        <v>24</v>
      </c>
      <c r="S5" s="42" t="s">
        <v>25</v>
      </c>
      <c r="T5" s="33" t="s">
        <v>24</v>
      </c>
      <c r="U5" s="27"/>
    </row>
    <row r="6" spans="1:21" s="23" customFormat="1" ht="20.45" customHeight="1">
      <c r="A6" s="44"/>
      <c r="B6" s="43"/>
      <c r="C6" s="25" t="s">
        <v>6</v>
      </c>
      <c r="D6" s="25" t="s">
        <v>7</v>
      </c>
      <c r="E6" s="25" t="s">
        <v>29</v>
      </c>
      <c r="F6" s="25" t="s">
        <v>27</v>
      </c>
      <c r="G6" s="43"/>
      <c r="H6" s="25" t="s">
        <v>6</v>
      </c>
      <c r="I6" s="25" t="s">
        <v>7</v>
      </c>
      <c r="J6" s="25" t="s">
        <v>29</v>
      </c>
      <c r="K6" s="25" t="s">
        <v>27</v>
      </c>
      <c r="L6" s="43"/>
      <c r="M6" s="25" t="s">
        <v>6</v>
      </c>
      <c r="N6" s="25" t="s">
        <v>7</v>
      </c>
      <c r="O6" s="25" t="s">
        <v>29</v>
      </c>
      <c r="P6" s="25" t="s">
        <v>27</v>
      </c>
      <c r="Q6" s="43"/>
      <c r="R6" s="43"/>
      <c r="S6" s="43"/>
      <c r="T6" s="34"/>
      <c r="U6" s="27"/>
    </row>
    <row r="7" spans="1:21" s="23" customFormat="1" ht="20.45" customHeight="1">
      <c r="A7" s="44"/>
      <c r="B7" s="43"/>
      <c r="C7" s="26" t="s">
        <v>8</v>
      </c>
      <c r="D7" s="26" t="s">
        <v>9</v>
      </c>
      <c r="E7" s="26" t="s">
        <v>5</v>
      </c>
      <c r="F7" s="26" t="s">
        <v>28</v>
      </c>
      <c r="G7" s="43"/>
      <c r="H7" s="26" t="s">
        <v>8</v>
      </c>
      <c r="I7" s="26" t="s">
        <v>9</v>
      </c>
      <c r="J7" s="26" t="s">
        <v>5</v>
      </c>
      <c r="K7" s="26" t="s">
        <v>28</v>
      </c>
      <c r="L7" s="43"/>
      <c r="M7" s="26" t="s">
        <v>8</v>
      </c>
      <c r="N7" s="26" t="s">
        <v>9</v>
      </c>
      <c r="O7" s="26" t="s">
        <v>5</v>
      </c>
      <c r="P7" s="26" t="s">
        <v>28</v>
      </c>
      <c r="Q7" s="43"/>
      <c r="R7" s="43"/>
      <c r="S7" s="43"/>
      <c r="T7" s="34"/>
      <c r="U7" s="27"/>
    </row>
    <row r="8" spans="1:21" ht="20.45" customHeight="1">
      <c r="A8" s="13" t="s">
        <v>10</v>
      </c>
      <c r="B8" s="14">
        <f>SUM(B9,B19,B29,B38,B51,B60,B70,B79,B89)</f>
        <v>1444366</v>
      </c>
      <c r="C8" s="14">
        <f t="shared" ref="C8:T8" si="0">SUM(C9,C19,C29,C38,C51,C60,C70,C79,C89)</f>
        <v>1847178</v>
      </c>
      <c r="D8" s="14">
        <f t="shared" si="0"/>
        <v>1531351</v>
      </c>
      <c r="E8" s="14">
        <f t="shared" si="0"/>
        <v>4822895</v>
      </c>
      <c r="F8" s="14">
        <f t="shared" si="0"/>
        <v>780996</v>
      </c>
      <c r="G8" s="14">
        <f t="shared" ref="G8:K8" si="1">SUM(G9,G19,G29,G38,G51,G60,G70,G79,G89)</f>
        <v>36158</v>
      </c>
      <c r="H8" s="14">
        <f t="shared" si="1"/>
        <v>56867</v>
      </c>
      <c r="I8" s="14">
        <f t="shared" si="1"/>
        <v>44445</v>
      </c>
      <c r="J8" s="14">
        <f t="shared" si="1"/>
        <v>137470</v>
      </c>
      <c r="K8" s="14">
        <f t="shared" si="1"/>
        <v>26038</v>
      </c>
      <c r="L8" s="14">
        <f t="shared" si="0"/>
        <v>1072498</v>
      </c>
      <c r="M8" s="14">
        <f t="shared" si="0"/>
        <v>1578806</v>
      </c>
      <c r="N8" s="14">
        <f t="shared" si="0"/>
        <v>1725901</v>
      </c>
      <c r="O8" s="14">
        <f t="shared" si="0"/>
        <v>4377205</v>
      </c>
      <c r="P8" s="14">
        <f t="shared" si="0"/>
        <v>656669</v>
      </c>
      <c r="Q8" s="14">
        <f t="shared" si="0"/>
        <v>317810</v>
      </c>
      <c r="R8" s="14">
        <f t="shared" si="0"/>
        <v>23439</v>
      </c>
      <c r="S8" s="14">
        <f t="shared" si="0"/>
        <v>9655380</v>
      </c>
      <c r="T8" s="14">
        <f t="shared" si="0"/>
        <v>1425414</v>
      </c>
      <c r="U8" s="29"/>
    </row>
    <row r="9" spans="1:21" ht="20.45" customHeight="1">
      <c r="A9" s="15" t="s">
        <v>11</v>
      </c>
      <c r="B9" s="16">
        <f>SUM(B10:B18)</f>
        <v>16518</v>
      </c>
      <c r="C9" s="16">
        <f t="shared" ref="C9:T9" si="2">SUM(C10:C18)</f>
        <v>24188</v>
      </c>
      <c r="D9" s="16">
        <f t="shared" si="2"/>
        <v>13353</v>
      </c>
      <c r="E9" s="16">
        <f t="shared" si="2"/>
        <v>54059</v>
      </c>
      <c r="F9" s="16">
        <f t="shared" si="2"/>
        <v>4438</v>
      </c>
      <c r="G9" s="16">
        <f t="shared" ref="G9:K9" si="3">SUM(G10:G18)</f>
        <v>1514</v>
      </c>
      <c r="H9" s="16">
        <f t="shared" si="3"/>
        <v>2935</v>
      </c>
      <c r="I9" s="16">
        <f t="shared" si="3"/>
        <v>2165</v>
      </c>
      <c r="J9" s="16">
        <f t="shared" si="3"/>
        <v>6614</v>
      </c>
      <c r="K9" s="16">
        <f t="shared" si="3"/>
        <v>519</v>
      </c>
      <c r="L9" s="16">
        <f t="shared" si="2"/>
        <v>28714</v>
      </c>
      <c r="M9" s="16">
        <f t="shared" si="2"/>
        <v>48786</v>
      </c>
      <c r="N9" s="16">
        <f t="shared" si="2"/>
        <v>55981</v>
      </c>
      <c r="O9" s="16">
        <f t="shared" si="2"/>
        <v>133481</v>
      </c>
      <c r="P9" s="16">
        <f t="shared" si="2"/>
        <v>9205</v>
      </c>
      <c r="Q9" s="16">
        <f t="shared" si="2"/>
        <v>6319</v>
      </c>
      <c r="R9" s="16">
        <f t="shared" si="2"/>
        <v>447</v>
      </c>
      <c r="S9" s="16">
        <f t="shared" si="2"/>
        <v>200473</v>
      </c>
      <c r="T9" s="16">
        <f t="shared" si="2"/>
        <v>14342</v>
      </c>
      <c r="U9" s="30"/>
    </row>
    <row r="10" spans="1:21" ht="20.45" customHeight="1">
      <c r="A10" s="11" t="s">
        <v>98</v>
      </c>
      <c r="B10" s="12">
        <f>VLOOKUP($A$10:$A$94,dt!$A$2:$T$78,2,FALSE)</f>
        <v>731</v>
      </c>
      <c r="C10" s="12">
        <f>VLOOKUP($A$10:$A$94,dt!$A$2:$T$78,3,FALSE)</f>
        <v>1328</v>
      </c>
      <c r="D10" s="12">
        <f>VLOOKUP($A$10:$A$94,dt!$A$2:$T$78,4,FALSE)</f>
        <v>588</v>
      </c>
      <c r="E10" s="12">
        <f>VLOOKUP($A$10:$A$94,dt!$A$2:$T$78,5,FALSE)</f>
        <v>2647</v>
      </c>
      <c r="F10" s="12">
        <f>VLOOKUP($A$10:$A$94,dt!$A$2:$T$78,6,FALSE)</f>
        <v>357</v>
      </c>
      <c r="G10" s="12">
        <f>VLOOKUP($A$10:$A$94,dt!$A$2:$T$78,7,FALSE)</f>
        <v>175</v>
      </c>
      <c r="H10" s="12">
        <f>VLOOKUP($A$10:$A$94,dt!$A$2:$T$78,8,FALSE)</f>
        <v>131</v>
      </c>
      <c r="I10" s="12">
        <f>VLOOKUP($A$10:$A$94,dt!$A$2:$T$78,9,FALSE)</f>
        <v>80</v>
      </c>
      <c r="J10" s="12">
        <f>VLOOKUP($A$10:$A$94,dt!$A$2:$T$78,10,FALSE)</f>
        <v>386</v>
      </c>
      <c r="K10" s="12">
        <f>VLOOKUP($A$10:$A$94,dt!$A$2:$T$78,11,FALSE)</f>
        <v>30</v>
      </c>
      <c r="L10" s="12">
        <f>VLOOKUP($A$10:$A$94,dt!$A$2:$T$78,12,FALSE)</f>
        <v>627</v>
      </c>
      <c r="M10" s="12">
        <f>VLOOKUP($A$10:$A$94,dt!$A$2:$T$78,13,FALSE)</f>
        <v>825</v>
      </c>
      <c r="N10" s="12">
        <f>VLOOKUP($A$10:$A$94,dt!$A$2:$T$78,14,FALSE)</f>
        <v>526</v>
      </c>
      <c r="O10" s="12">
        <f>VLOOKUP($A$10:$A$94,dt!$A$2:$T$78,15,FALSE)</f>
        <v>1978</v>
      </c>
      <c r="P10" s="12">
        <f>VLOOKUP($A$10:$A$94,dt!$A$2:$T$78,16,FALSE)</f>
        <v>282</v>
      </c>
      <c r="Q10" s="12">
        <f>VLOOKUP($A$10:$A$94,dt!$A$2:$T$78,17,FALSE)</f>
        <v>251</v>
      </c>
      <c r="R10" s="12">
        <f>VLOOKUP($A$10:$A$94,dt!$A$2:$T$78,18,FALSE)</f>
        <v>26</v>
      </c>
      <c r="S10" s="12">
        <f>VLOOKUP($A$10:$A$94,dt!$A$2:$T$78,19,FALSE)</f>
        <v>5262</v>
      </c>
      <c r="T10" s="12">
        <f>VLOOKUP($A$10:$A$94,dt!$A$2:$T$78,20,FALSE)</f>
        <v>637</v>
      </c>
      <c r="U10" s="31"/>
    </row>
    <row r="11" spans="1:21" ht="20.45" customHeight="1">
      <c r="A11" s="11" t="s">
        <v>99</v>
      </c>
      <c r="B11" s="12">
        <f>VLOOKUP($A$10:$A$94,dt!$A$2:$T$78,2,FALSE)</f>
        <v>652</v>
      </c>
      <c r="C11" s="12">
        <f>VLOOKUP($A$10:$A$94,dt!$A$2:$T$78,3,FALSE)</f>
        <v>785</v>
      </c>
      <c r="D11" s="12">
        <f>VLOOKUP($A$10:$A$94,dt!$A$2:$T$78,4,FALSE)</f>
        <v>495</v>
      </c>
      <c r="E11" s="12">
        <f>VLOOKUP($A$10:$A$94,dt!$A$2:$T$78,5,FALSE)</f>
        <v>1932</v>
      </c>
      <c r="F11" s="12">
        <f>VLOOKUP($A$10:$A$94,dt!$A$2:$T$78,6,FALSE)</f>
        <v>304</v>
      </c>
      <c r="G11" s="12">
        <f>VLOOKUP($A$10:$A$94,dt!$A$2:$T$78,7,FALSE)</f>
        <v>10</v>
      </c>
      <c r="H11" s="12">
        <f>VLOOKUP($A$10:$A$94,dt!$A$2:$T$78,8,FALSE)</f>
        <v>79</v>
      </c>
      <c r="I11" s="12">
        <f>VLOOKUP($A$10:$A$94,dt!$A$2:$T$78,9,FALSE)</f>
        <v>4</v>
      </c>
      <c r="J11" s="12">
        <f>VLOOKUP($A$10:$A$94,dt!$A$2:$T$78,10,FALSE)</f>
        <v>93</v>
      </c>
      <c r="K11" s="12">
        <f>VLOOKUP($A$10:$A$94,dt!$A$2:$T$78,11,FALSE)</f>
        <v>8</v>
      </c>
      <c r="L11" s="12">
        <f>VLOOKUP($A$10:$A$94,dt!$A$2:$T$78,12,FALSE)</f>
        <v>41</v>
      </c>
      <c r="M11" s="12">
        <f>VLOOKUP($A$10:$A$94,dt!$A$2:$T$78,13,FALSE)</f>
        <v>38</v>
      </c>
      <c r="N11" s="12">
        <f>VLOOKUP($A$10:$A$94,dt!$A$2:$T$78,14,FALSE)</f>
        <v>60</v>
      </c>
      <c r="O11" s="12">
        <f>VLOOKUP($A$10:$A$94,dt!$A$2:$T$78,15,FALSE)</f>
        <v>139</v>
      </c>
      <c r="P11" s="12">
        <f>VLOOKUP($A$10:$A$94,dt!$A$2:$T$78,16,FALSE)</f>
        <v>13</v>
      </c>
      <c r="Q11" s="12">
        <f>VLOOKUP($A$10:$A$94,dt!$A$2:$T$78,17,FALSE)</f>
        <v>64</v>
      </c>
      <c r="R11" s="12">
        <f>VLOOKUP($A$10:$A$94,dt!$A$2:$T$78,18,FALSE)</f>
        <v>3</v>
      </c>
      <c r="S11" s="12">
        <f>VLOOKUP($A$10:$A$94,dt!$A$2:$T$78,19,FALSE)</f>
        <v>2228</v>
      </c>
      <c r="T11" s="12">
        <f>VLOOKUP($A$10:$A$94,dt!$A$2:$T$78,20,FALSE)</f>
        <v>324</v>
      </c>
      <c r="U11" s="31"/>
    </row>
    <row r="12" spans="1:21" ht="20.45" customHeight="1">
      <c r="A12" s="11" t="s">
        <v>100</v>
      </c>
      <c r="B12" s="12">
        <f>VLOOKUP($A$10:$A$94,dt!$A$2:$T$78,2,FALSE)</f>
        <v>827</v>
      </c>
      <c r="C12" s="12">
        <f>VLOOKUP($A$10:$A$94,dt!$A$2:$T$78,3,FALSE)</f>
        <v>1961</v>
      </c>
      <c r="D12" s="12">
        <f>VLOOKUP($A$10:$A$94,dt!$A$2:$T$78,4,FALSE)</f>
        <v>135</v>
      </c>
      <c r="E12" s="12">
        <f>VLOOKUP($A$10:$A$94,dt!$A$2:$T$78,5,FALSE)</f>
        <v>2923</v>
      </c>
      <c r="F12" s="12">
        <f>VLOOKUP($A$10:$A$94,dt!$A$2:$T$78,6,FALSE)</f>
        <v>171</v>
      </c>
      <c r="G12" s="12">
        <f>VLOOKUP($A$10:$A$94,dt!$A$2:$T$78,7,FALSE)</f>
        <v>16</v>
      </c>
      <c r="H12" s="12">
        <f>VLOOKUP($A$10:$A$94,dt!$A$2:$T$78,8,FALSE)</f>
        <v>31</v>
      </c>
      <c r="I12" s="12">
        <f>VLOOKUP($A$10:$A$94,dt!$A$2:$T$78,9,FALSE)</f>
        <v>4</v>
      </c>
      <c r="J12" s="12">
        <f>VLOOKUP($A$10:$A$94,dt!$A$2:$T$78,10,FALSE)</f>
        <v>51</v>
      </c>
      <c r="K12" s="12">
        <f>VLOOKUP($A$10:$A$94,dt!$A$2:$T$78,11,FALSE)</f>
        <v>9</v>
      </c>
      <c r="L12" s="12">
        <f>VLOOKUP($A$10:$A$94,dt!$A$2:$T$78,12,FALSE)</f>
        <v>325</v>
      </c>
      <c r="M12" s="12">
        <f>VLOOKUP($A$10:$A$94,dt!$A$2:$T$78,13,FALSE)</f>
        <v>1004</v>
      </c>
      <c r="N12" s="12">
        <f>VLOOKUP($A$10:$A$94,dt!$A$2:$T$78,14,FALSE)</f>
        <v>298</v>
      </c>
      <c r="O12" s="12">
        <f>VLOOKUP($A$10:$A$94,dt!$A$2:$T$78,15,FALSE)</f>
        <v>1627</v>
      </c>
      <c r="P12" s="12">
        <f>VLOOKUP($A$10:$A$94,dt!$A$2:$T$78,16,FALSE)</f>
        <v>120</v>
      </c>
      <c r="Q12" s="12">
        <f>VLOOKUP($A$10:$A$94,dt!$A$2:$T$78,17,FALSE)</f>
        <v>86</v>
      </c>
      <c r="R12" s="12">
        <f>VLOOKUP($A$10:$A$94,dt!$A$2:$T$78,18,FALSE)</f>
        <v>7</v>
      </c>
      <c r="S12" s="12">
        <f>VLOOKUP($A$10:$A$94,dt!$A$2:$T$78,19,FALSE)</f>
        <v>4687</v>
      </c>
      <c r="T12" s="12">
        <f>VLOOKUP($A$10:$A$94,dt!$A$2:$T$78,20,FALSE)</f>
        <v>287</v>
      </c>
      <c r="U12" s="31"/>
    </row>
    <row r="13" spans="1:21" ht="20.45" customHeight="1">
      <c r="A13" s="11" t="s">
        <v>101</v>
      </c>
      <c r="B13" s="12">
        <f>VLOOKUP($A$10:$A$94,dt!$A$2:$T$78,2,FALSE)</f>
        <v>2050</v>
      </c>
      <c r="C13" s="12">
        <f>VLOOKUP($A$10:$A$94,dt!$A$2:$T$78,3,FALSE)</f>
        <v>2900</v>
      </c>
      <c r="D13" s="12">
        <f>VLOOKUP($A$10:$A$94,dt!$A$2:$T$78,4,FALSE)</f>
        <v>1051</v>
      </c>
      <c r="E13" s="12">
        <f>VLOOKUP($A$10:$A$94,dt!$A$2:$T$78,5,FALSE)</f>
        <v>6001</v>
      </c>
      <c r="F13" s="12">
        <f>VLOOKUP($A$10:$A$94,dt!$A$2:$T$78,6,FALSE)</f>
        <v>633</v>
      </c>
      <c r="G13" s="12">
        <f>VLOOKUP($A$10:$A$94,dt!$A$2:$T$78,7,FALSE)</f>
        <v>47</v>
      </c>
      <c r="H13" s="12">
        <f>VLOOKUP($A$10:$A$94,dt!$A$2:$T$78,8,FALSE)</f>
        <v>135</v>
      </c>
      <c r="I13" s="12">
        <f>VLOOKUP($A$10:$A$94,dt!$A$2:$T$78,9,FALSE)</f>
        <v>123</v>
      </c>
      <c r="J13" s="12">
        <f>VLOOKUP($A$10:$A$94,dt!$A$2:$T$78,10,FALSE)</f>
        <v>305</v>
      </c>
      <c r="K13" s="12">
        <f>VLOOKUP($A$10:$A$94,dt!$A$2:$T$78,11,FALSE)</f>
        <v>45</v>
      </c>
      <c r="L13" s="12">
        <f>VLOOKUP($A$10:$A$94,dt!$A$2:$T$78,12,FALSE)</f>
        <v>1201</v>
      </c>
      <c r="M13" s="12">
        <f>VLOOKUP($A$10:$A$94,dt!$A$2:$T$78,13,FALSE)</f>
        <v>1779</v>
      </c>
      <c r="N13" s="12">
        <f>VLOOKUP($A$10:$A$94,dt!$A$2:$T$78,14,FALSE)</f>
        <v>1527</v>
      </c>
      <c r="O13" s="12">
        <f>VLOOKUP($A$10:$A$94,dt!$A$2:$T$78,15,FALSE)</f>
        <v>4507</v>
      </c>
      <c r="P13" s="12">
        <f>VLOOKUP($A$10:$A$94,dt!$A$2:$T$78,16,FALSE)</f>
        <v>465</v>
      </c>
      <c r="Q13" s="12">
        <f>VLOOKUP($A$10:$A$94,dt!$A$2:$T$78,17,FALSE)</f>
        <v>406</v>
      </c>
      <c r="R13" s="12">
        <f>VLOOKUP($A$10:$A$94,dt!$A$2:$T$78,18,FALSE)</f>
        <v>17</v>
      </c>
      <c r="S13" s="12">
        <f>VLOOKUP($A$10:$A$94,dt!$A$2:$T$78,19,FALSE)</f>
        <v>11219</v>
      </c>
      <c r="T13" s="12">
        <f>VLOOKUP($A$10:$A$94,dt!$A$2:$T$78,20,FALSE)</f>
        <v>1134</v>
      </c>
      <c r="U13" s="31"/>
    </row>
    <row r="14" spans="1:21" ht="20.45" customHeight="1">
      <c r="A14" s="11" t="s">
        <v>102</v>
      </c>
      <c r="B14" s="12">
        <f>VLOOKUP($A$10:$A$94,dt!$A$2:$T$78,2,FALSE)</f>
        <v>280</v>
      </c>
      <c r="C14" s="12">
        <f>VLOOKUP($A$10:$A$94,dt!$A$2:$T$78,3,FALSE)</f>
        <v>729</v>
      </c>
      <c r="D14" s="12">
        <f>VLOOKUP($A$10:$A$94,dt!$A$2:$T$78,4,FALSE)</f>
        <v>402</v>
      </c>
      <c r="E14" s="12">
        <f>VLOOKUP($A$10:$A$94,dt!$A$2:$T$78,5,FALSE)</f>
        <v>1411</v>
      </c>
      <c r="F14" s="12">
        <f>VLOOKUP($A$10:$A$94,dt!$A$2:$T$78,6,FALSE)</f>
        <v>175</v>
      </c>
      <c r="G14" s="12">
        <f>VLOOKUP($A$10:$A$94,dt!$A$2:$T$78,7,FALSE)</f>
        <v>41</v>
      </c>
      <c r="H14" s="12">
        <f>VLOOKUP($A$10:$A$94,dt!$A$2:$T$78,8,FALSE)</f>
        <v>58</v>
      </c>
      <c r="I14" s="12">
        <f>VLOOKUP($A$10:$A$94,dt!$A$2:$T$78,9,FALSE)</f>
        <v>49</v>
      </c>
      <c r="J14" s="12">
        <f>VLOOKUP($A$10:$A$94,dt!$A$2:$T$78,10,FALSE)</f>
        <v>148</v>
      </c>
      <c r="K14" s="12">
        <f>VLOOKUP($A$10:$A$94,dt!$A$2:$T$78,11,FALSE)</f>
        <v>24</v>
      </c>
      <c r="L14" s="12">
        <f>VLOOKUP($A$10:$A$94,dt!$A$2:$T$78,12,FALSE)</f>
        <v>2101</v>
      </c>
      <c r="M14" s="12">
        <f>VLOOKUP($A$10:$A$94,dt!$A$2:$T$78,13,FALSE)</f>
        <v>3872</v>
      </c>
      <c r="N14" s="12">
        <f>VLOOKUP($A$10:$A$94,dt!$A$2:$T$78,14,FALSE)</f>
        <v>3325</v>
      </c>
      <c r="O14" s="12">
        <f>VLOOKUP($A$10:$A$94,dt!$A$2:$T$78,15,FALSE)</f>
        <v>9298</v>
      </c>
      <c r="P14" s="12">
        <f>VLOOKUP($A$10:$A$94,dt!$A$2:$T$78,16,FALSE)</f>
        <v>1149</v>
      </c>
      <c r="Q14" s="12">
        <f>VLOOKUP($A$10:$A$94,dt!$A$2:$T$78,17,FALSE)</f>
        <v>1498</v>
      </c>
      <c r="R14" s="12">
        <f>VLOOKUP($A$10:$A$94,dt!$A$2:$T$78,18,FALSE)</f>
        <v>76</v>
      </c>
      <c r="S14" s="12">
        <f>VLOOKUP($A$10:$A$94,dt!$A$2:$T$78,19,FALSE)</f>
        <v>12355</v>
      </c>
      <c r="T14" s="12">
        <f>VLOOKUP($A$10:$A$94,dt!$A$2:$T$78,20,FALSE)</f>
        <v>1473</v>
      </c>
      <c r="U14" s="31"/>
    </row>
    <row r="15" spans="1:21" ht="20.45" customHeight="1">
      <c r="A15" s="11" t="s">
        <v>103</v>
      </c>
      <c r="B15" s="12">
        <f>VLOOKUP($A$10:$A$94,dt!$A$2:$T$78,2,FALSE)</f>
        <v>5641</v>
      </c>
      <c r="C15" s="12">
        <f>VLOOKUP($A$10:$A$94,dt!$A$2:$T$78,3,FALSE)</f>
        <v>8720</v>
      </c>
      <c r="D15" s="12">
        <f>VLOOKUP($A$10:$A$94,dt!$A$2:$T$78,4,FALSE)</f>
        <v>5456</v>
      </c>
      <c r="E15" s="12">
        <f>VLOOKUP($A$10:$A$94,dt!$A$2:$T$78,5,FALSE)</f>
        <v>19817</v>
      </c>
      <c r="F15" s="12">
        <f>VLOOKUP($A$10:$A$94,dt!$A$2:$T$78,6,FALSE)</f>
        <v>1257</v>
      </c>
      <c r="G15" s="12">
        <f>VLOOKUP($A$10:$A$94,dt!$A$2:$T$78,7,FALSE)</f>
        <v>534</v>
      </c>
      <c r="H15" s="12">
        <f>VLOOKUP($A$10:$A$94,dt!$A$2:$T$78,8,FALSE)</f>
        <v>942</v>
      </c>
      <c r="I15" s="12">
        <f>VLOOKUP($A$10:$A$94,dt!$A$2:$T$78,9,FALSE)</f>
        <v>959</v>
      </c>
      <c r="J15" s="12">
        <f>VLOOKUP($A$10:$A$94,dt!$A$2:$T$78,10,FALSE)</f>
        <v>2435</v>
      </c>
      <c r="K15" s="12">
        <f>VLOOKUP($A$10:$A$94,dt!$A$2:$T$78,11,FALSE)</f>
        <v>183</v>
      </c>
      <c r="L15" s="12">
        <f>VLOOKUP($A$10:$A$94,dt!$A$2:$T$78,12,FALSE)</f>
        <v>11470</v>
      </c>
      <c r="M15" s="12">
        <f>VLOOKUP($A$10:$A$94,dt!$A$2:$T$78,13,FALSE)</f>
        <v>17195</v>
      </c>
      <c r="N15" s="12">
        <f>VLOOKUP($A$10:$A$94,dt!$A$2:$T$78,14,FALSE)</f>
        <v>21025</v>
      </c>
      <c r="O15" s="12">
        <f>VLOOKUP($A$10:$A$94,dt!$A$2:$T$78,15,FALSE)</f>
        <v>49690</v>
      </c>
      <c r="P15" s="12">
        <f>VLOOKUP($A$10:$A$94,dt!$A$2:$T$78,16,FALSE)</f>
        <v>2901</v>
      </c>
      <c r="Q15" s="12">
        <f>VLOOKUP($A$10:$A$94,dt!$A$2:$T$78,17,FALSE)</f>
        <v>952</v>
      </c>
      <c r="R15" s="12">
        <f>VLOOKUP($A$10:$A$94,dt!$A$2:$T$78,18,FALSE)</f>
        <v>90</v>
      </c>
      <c r="S15" s="12">
        <f>VLOOKUP($A$10:$A$94,dt!$A$2:$T$78,19,FALSE)</f>
        <v>72894</v>
      </c>
      <c r="T15" s="12">
        <f>VLOOKUP($A$10:$A$94,dt!$A$2:$T$78,20,FALSE)</f>
        <v>4382</v>
      </c>
      <c r="U15" s="31"/>
    </row>
    <row r="16" spans="1:21" ht="20.45" customHeight="1">
      <c r="A16" s="11" t="s">
        <v>104</v>
      </c>
      <c r="B16" s="12">
        <f>VLOOKUP($A$10:$A$94,dt!$A$2:$T$78,2,FALSE)</f>
        <v>79</v>
      </c>
      <c r="C16" s="12">
        <f>VLOOKUP($A$10:$A$94,dt!$A$2:$T$78,3,FALSE)</f>
        <v>188</v>
      </c>
      <c r="D16" s="12">
        <f>VLOOKUP($A$10:$A$94,dt!$A$2:$T$78,4,FALSE)</f>
        <v>170</v>
      </c>
      <c r="E16" s="12">
        <f>VLOOKUP($A$10:$A$94,dt!$A$2:$T$78,5,FALSE)</f>
        <v>437</v>
      </c>
      <c r="F16" s="12">
        <f>VLOOKUP($A$10:$A$94,dt!$A$2:$T$78,6,FALSE)</f>
        <v>74</v>
      </c>
      <c r="G16" s="12">
        <f>VLOOKUP($A$10:$A$94,dt!$A$2:$T$78,7,FALSE)</f>
        <v>1</v>
      </c>
      <c r="H16" s="12">
        <f>VLOOKUP($A$10:$A$94,dt!$A$2:$T$78,8,FALSE)</f>
        <v>18</v>
      </c>
      <c r="I16" s="12">
        <f>VLOOKUP($A$10:$A$94,dt!$A$2:$T$78,9,FALSE)</f>
        <v>9</v>
      </c>
      <c r="J16" s="12">
        <f>VLOOKUP($A$10:$A$94,dt!$A$2:$T$78,10,FALSE)</f>
        <v>28</v>
      </c>
      <c r="K16" s="12">
        <f>VLOOKUP($A$10:$A$94,dt!$A$2:$T$78,11,FALSE)</f>
        <v>8</v>
      </c>
      <c r="L16" s="12">
        <f>VLOOKUP($A$10:$A$94,dt!$A$2:$T$78,12,FALSE)</f>
        <v>416</v>
      </c>
      <c r="M16" s="12">
        <f>VLOOKUP($A$10:$A$94,dt!$A$2:$T$78,13,FALSE)</f>
        <v>844</v>
      </c>
      <c r="N16" s="12">
        <f>VLOOKUP($A$10:$A$94,dt!$A$2:$T$78,14,FALSE)</f>
        <v>1169</v>
      </c>
      <c r="O16" s="12">
        <f>VLOOKUP($A$10:$A$94,dt!$A$2:$T$78,15,FALSE)</f>
        <v>2429</v>
      </c>
      <c r="P16" s="12">
        <f>VLOOKUP($A$10:$A$94,dt!$A$2:$T$78,16,FALSE)</f>
        <v>272</v>
      </c>
      <c r="Q16" s="12">
        <f>VLOOKUP($A$10:$A$94,dt!$A$2:$T$78,17,FALSE)</f>
        <v>20</v>
      </c>
      <c r="R16" s="12">
        <f>VLOOKUP($A$10:$A$94,dt!$A$2:$T$78,18,FALSE)</f>
        <v>1</v>
      </c>
      <c r="S16" s="12">
        <f>VLOOKUP($A$10:$A$94,dt!$A$2:$T$78,19,FALSE)</f>
        <v>2914</v>
      </c>
      <c r="T16" s="12">
        <f>VLOOKUP($A$10:$A$94,dt!$A$2:$T$78,20,FALSE)</f>
        <v>405</v>
      </c>
      <c r="U16" s="31"/>
    </row>
    <row r="17" spans="1:21" ht="20.45" customHeight="1">
      <c r="A17" s="11" t="s">
        <v>105</v>
      </c>
      <c r="B17" s="12">
        <f>VLOOKUP($A$10:$A$94,dt!$A$2:$T$78,2,FALSE)</f>
        <v>1266</v>
      </c>
      <c r="C17" s="12">
        <f>VLOOKUP($A$10:$A$94,dt!$A$2:$T$78,3,FALSE)</f>
        <v>2851</v>
      </c>
      <c r="D17" s="12">
        <f>VLOOKUP($A$10:$A$94,dt!$A$2:$T$78,4,FALSE)</f>
        <v>2042</v>
      </c>
      <c r="E17" s="12">
        <f>VLOOKUP($A$10:$A$94,dt!$A$2:$T$78,5,FALSE)</f>
        <v>6159</v>
      </c>
      <c r="F17" s="12">
        <f>VLOOKUP($A$10:$A$94,dt!$A$2:$T$78,6,FALSE)</f>
        <v>419</v>
      </c>
      <c r="G17" s="12">
        <f>VLOOKUP($A$10:$A$94,dt!$A$2:$T$78,7,FALSE)</f>
        <v>466</v>
      </c>
      <c r="H17" s="12">
        <f>VLOOKUP($A$10:$A$94,dt!$A$2:$T$78,8,FALSE)</f>
        <v>1195</v>
      </c>
      <c r="I17" s="12">
        <f>VLOOKUP($A$10:$A$94,dt!$A$2:$T$78,9,FALSE)</f>
        <v>684</v>
      </c>
      <c r="J17" s="12">
        <f>VLOOKUP($A$10:$A$94,dt!$A$2:$T$78,10,FALSE)</f>
        <v>2345</v>
      </c>
      <c r="K17" s="12">
        <f>VLOOKUP($A$10:$A$94,dt!$A$2:$T$78,11,FALSE)</f>
        <v>119</v>
      </c>
      <c r="L17" s="12">
        <f>VLOOKUP($A$10:$A$94,dt!$A$2:$T$78,12,FALSE)</f>
        <v>8596</v>
      </c>
      <c r="M17" s="12">
        <f>VLOOKUP($A$10:$A$94,dt!$A$2:$T$78,13,FALSE)</f>
        <v>17900</v>
      </c>
      <c r="N17" s="12">
        <f>VLOOKUP($A$10:$A$94,dt!$A$2:$T$78,14,FALSE)</f>
        <v>22468</v>
      </c>
      <c r="O17" s="12">
        <f>VLOOKUP($A$10:$A$94,dt!$A$2:$T$78,15,FALSE)</f>
        <v>48964</v>
      </c>
      <c r="P17" s="12">
        <f>VLOOKUP($A$10:$A$94,dt!$A$2:$T$78,16,FALSE)</f>
        <v>2966</v>
      </c>
      <c r="Q17" s="12">
        <f>VLOOKUP($A$10:$A$94,dt!$A$2:$T$78,17,FALSE)</f>
        <v>620</v>
      </c>
      <c r="R17" s="12">
        <f>VLOOKUP($A$10:$A$94,dt!$A$2:$T$78,18,FALSE)</f>
        <v>46</v>
      </c>
      <c r="S17" s="12">
        <f>VLOOKUP($A$10:$A$94,dt!$A$2:$T$78,19,FALSE)</f>
        <v>58088</v>
      </c>
      <c r="T17" s="12">
        <f>VLOOKUP($A$10:$A$94,dt!$A$2:$T$78,20,FALSE)</f>
        <v>3557</v>
      </c>
      <c r="U17" s="31"/>
    </row>
    <row r="18" spans="1:21" ht="20.45" customHeight="1">
      <c r="A18" s="11" t="s">
        <v>106</v>
      </c>
      <c r="B18" s="12">
        <f>VLOOKUP($A$10:$A$94,dt!$A$2:$T$78,2,FALSE)</f>
        <v>4992</v>
      </c>
      <c r="C18" s="12">
        <f>VLOOKUP($A$10:$A$94,dt!$A$2:$T$78,3,FALSE)</f>
        <v>4726</v>
      </c>
      <c r="D18" s="12">
        <f>VLOOKUP($A$10:$A$94,dt!$A$2:$T$78,4,FALSE)</f>
        <v>3014</v>
      </c>
      <c r="E18" s="12">
        <f>VLOOKUP($A$10:$A$94,dt!$A$2:$T$78,5,FALSE)</f>
        <v>12732</v>
      </c>
      <c r="F18" s="12">
        <f>VLOOKUP($A$10:$A$94,dt!$A$2:$T$78,6,FALSE)</f>
        <v>1048</v>
      </c>
      <c r="G18" s="12">
        <f>VLOOKUP($A$10:$A$94,dt!$A$2:$T$78,7,FALSE)</f>
        <v>224</v>
      </c>
      <c r="H18" s="12">
        <f>VLOOKUP($A$10:$A$94,dt!$A$2:$T$78,8,FALSE)</f>
        <v>346</v>
      </c>
      <c r="I18" s="12">
        <f>VLOOKUP($A$10:$A$94,dt!$A$2:$T$78,9,FALSE)</f>
        <v>253</v>
      </c>
      <c r="J18" s="12">
        <f>VLOOKUP($A$10:$A$94,dt!$A$2:$T$78,10,FALSE)</f>
        <v>823</v>
      </c>
      <c r="K18" s="12">
        <f>VLOOKUP($A$10:$A$94,dt!$A$2:$T$78,11,FALSE)</f>
        <v>93</v>
      </c>
      <c r="L18" s="12">
        <f>VLOOKUP($A$10:$A$94,dt!$A$2:$T$78,12,FALSE)</f>
        <v>3937</v>
      </c>
      <c r="M18" s="12">
        <f>VLOOKUP($A$10:$A$94,dt!$A$2:$T$78,13,FALSE)</f>
        <v>5329</v>
      </c>
      <c r="N18" s="12">
        <f>VLOOKUP($A$10:$A$94,dt!$A$2:$T$78,14,FALSE)</f>
        <v>5583</v>
      </c>
      <c r="O18" s="12">
        <f>VLOOKUP($A$10:$A$94,dt!$A$2:$T$78,15,FALSE)</f>
        <v>14849</v>
      </c>
      <c r="P18" s="12">
        <f>VLOOKUP($A$10:$A$94,dt!$A$2:$T$78,16,FALSE)</f>
        <v>1037</v>
      </c>
      <c r="Q18" s="12">
        <f>VLOOKUP($A$10:$A$94,dt!$A$2:$T$78,17,FALSE)</f>
        <v>2422</v>
      </c>
      <c r="R18" s="12">
        <f>VLOOKUP($A$10:$A$94,dt!$A$2:$T$78,18,FALSE)</f>
        <v>181</v>
      </c>
      <c r="S18" s="12">
        <f>VLOOKUP($A$10:$A$94,dt!$A$2:$T$78,19,FALSE)</f>
        <v>30826</v>
      </c>
      <c r="T18" s="12">
        <f>VLOOKUP($A$10:$A$94,dt!$A$2:$T$78,20,FALSE)</f>
        <v>2143</v>
      </c>
      <c r="U18" s="31"/>
    </row>
    <row r="19" spans="1:21" ht="20.45" customHeight="1">
      <c r="A19" s="15" t="s">
        <v>12</v>
      </c>
      <c r="B19" s="16">
        <f>SUM(B20:B28)</f>
        <v>30916</v>
      </c>
      <c r="C19" s="16">
        <f t="shared" ref="C19:T19" si="4">SUM(C20:C28)</f>
        <v>40708</v>
      </c>
      <c r="D19" s="16">
        <f t="shared" si="4"/>
        <v>23265</v>
      </c>
      <c r="E19" s="16">
        <f t="shared" si="4"/>
        <v>94889</v>
      </c>
      <c r="F19" s="16">
        <f t="shared" si="4"/>
        <v>10272</v>
      </c>
      <c r="G19" s="16">
        <f t="shared" ref="G19:K19" si="5">SUM(G20:G28)</f>
        <v>1012</v>
      </c>
      <c r="H19" s="16">
        <f t="shared" si="5"/>
        <v>1441</v>
      </c>
      <c r="I19" s="16">
        <f t="shared" si="5"/>
        <v>1187</v>
      </c>
      <c r="J19" s="16">
        <f t="shared" si="5"/>
        <v>3640</v>
      </c>
      <c r="K19" s="16">
        <f t="shared" si="5"/>
        <v>392</v>
      </c>
      <c r="L19" s="16">
        <f t="shared" si="4"/>
        <v>28680</v>
      </c>
      <c r="M19" s="16">
        <f t="shared" si="4"/>
        <v>49396</v>
      </c>
      <c r="N19" s="16">
        <f t="shared" si="4"/>
        <v>42449</v>
      </c>
      <c r="O19" s="16">
        <f t="shared" si="4"/>
        <v>120525</v>
      </c>
      <c r="P19" s="16">
        <f t="shared" si="4"/>
        <v>12331</v>
      </c>
      <c r="Q19" s="16">
        <f t="shared" si="4"/>
        <v>8970</v>
      </c>
      <c r="R19" s="16">
        <f t="shared" si="4"/>
        <v>416</v>
      </c>
      <c r="S19" s="16">
        <f t="shared" si="4"/>
        <v>228024</v>
      </c>
      <c r="T19" s="16">
        <f t="shared" si="4"/>
        <v>21675</v>
      </c>
      <c r="U19" s="30"/>
    </row>
    <row r="20" spans="1:21" ht="20.45" customHeight="1">
      <c r="A20" s="11" t="s">
        <v>89</v>
      </c>
      <c r="B20" s="12">
        <f>VLOOKUP($A$10:$A$94,dt!$A$2:$T$78,2,FALSE)</f>
        <v>107</v>
      </c>
      <c r="C20" s="12">
        <f>VLOOKUP($A$10:$A$94,dt!$A$2:$T$78,3,FALSE)</f>
        <v>210</v>
      </c>
      <c r="D20" s="12">
        <f>VLOOKUP($A$10:$A$94,dt!$A$2:$T$78,4,FALSE)</f>
        <v>39</v>
      </c>
      <c r="E20" s="12">
        <f>VLOOKUP($A$10:$A$94,dt!$A$2:$T$78,5,FALSE)</f>
        <v>356</v>
      </c>
      <c r="F20" s="12">
        <f>VLOOKUP($A$10:$A$94,dt!$A$2:$T$78,6,FALSE)</f>
        <v>32</v>
      </c>
      <c r="G20" s="12">
        <f>VLOOKUP($A$10:$A$94,dt!$A$2:$T$78,7,FALSE)</f>
        <v>3</v>
      </c>
      <c r="H20" s="12">
        <f>VLOOKUP($A$10:$A$94,dt!$A$2:$T$78,8,FALSE)</f>
        <v>1</v>
      </c>
      <c r="I20" s="12">
        <f>VLOOKUP($A$10:$A$94,dt!$A$2:$T$78,9,FALSE)</f>
        <v>14</v>
      </c>
      <c r="J20" s="12">
        <f>VLOOKUP($A$10:$A$94,dt!$A$2:$T$78,10,FALSE)</f>
        <v>18</v>
      </c>
      <c r="K20" s="12">
        <f>VLOOKUP($A$10:$A$94,dt!$A$2:$T$78,11,FALSE)</f>
        <v>1</v>
      </c>
      <c r="L20" s="12">
        <f>VLOOKUP($A$10:$A$94,dt!$A$2:$T$78,12,FALSE)</f>
        <v>48</v>
      </c>
      <c r="M20" s="12">
        <f>VLOOKUP($A$10:$A$94,dt!$A$2:$T$78,13,FALSE)</f>
        <v>63</v>
      </c>
      <c r="N20" s="12">
        <f>VLOOKUP($A$10:$A$94,dt!$A$2:$T$78,14,FALSE)</f>
        <v>24</v>
      </c>
      <c r="O20" s="12">
        <f>VLOOKUP($A$10:$A$94,dt!$A$2:$T$78,15,FALSE)</f>
        <v>135</v>
      </c>
      <c r="P20" s="12">
        <f>VLOOKUP($A$10:$A$94,dt!$A$2:$T$78,16,FALSE)</f>
        <v>20</v>
      </c>
      <c r="Q20" s="12">
        <f>VLOOKUP($A$10:$A$94,dt!$A$2:$T$78,17,FALSE)</f>
        <v>0</v>
      </c>
      <c r="R20" s="12">
        <f>VLOOKUP($A$10:$A$94,dt!$A$2:$T$78,18,FALSE)</f>
        <v>0</v>
      </c>
      <c r="S20" s="12">
        <f>VLOOKUP($A$10:$A$94,dt!$A$2:$T$78,19,FALSE)</f>
        <v>509</v>
      </c>
      <c r="T20" s="12">
        <f>VLOOKUP($A$10:$A$94,dt!$A$2:$T$78,20,FALSE)</f>
        <v>51</v>
      </c>
      <c r="U20" s="31"/>
    </row>
    <row r="21" spans="1:21" ht="20.45" customHeight="1">
      <c r="A21" s="11" t="s">
        <v>90</v>
      </c>
      <c r="B21" s="12">
        <f>VLOOKUP($A$10:$A$94,dt!$A$2:$T$78,2,FALSE)</f>
        <v>2533</v>
      </c>
      <c r="C21" s="12">
        <f>VLOOKUP($A$10:$A$94,dt!$A$2:$T$78,3,FALSE)</f>
        <v>2707</v>
      </c>
      <c r="D21" s="12">
        <f>VLOOKUP($A$10:$A$94,dt!$A$2:$T$78,4,FALSE)</f>
        <v>2105</v>
      </c>
      <c r="E21" s="12">
        <f>VLOOKUP($A$10:$A$94,dt!$A$2:$T$78,5,FALSE)</f>
        <v>7345</v>
      </c>
      <c r="F21" s="12">
        <f>VLOOKUP($A$10:$A$94,dt!$A$2:$T$78,6,FALSE)</f>
        <v>566</v>
      </c>
      <c r="G21" s="12">
        <f>VLOOKUP($A$10:$A$94,dt!$A$2:$T$78,7,FALSE)</f>
        <v>374</v>
      </c>
      <c r="H21" s="12">
        <f>VLOOKUP($A$10:$A$94,dt!$A$2:$T$78,8,FALSE)</f>
        <v>489</v>
      </c>
      <c r="I21" s="12">
        <f>VLOOKUP($A$10:$A$94,dt!$A$2:$T$78,9,FALSE)</f>
        <v>429</v>
      </c>
      <c r="J21" s="12">
        <f>VLOOKUP($A$10:$A$94,dt!$A$2:$T$78,10,FALSE)</f>
        <v>1292</v>
      </c>
      <c r="K21" s="12">
        <f>VLOOKUP($A$10:$A$94,dt!$A$2:$T$78,11,FALSE)</f>
        <v>53</v>
      </c>
      <c r="L21" s="12">
        <f>VLOOKUP($A$10:$A$94,dt!$A$2:$T$78,12,FALSE)</f>
        <v>2291</v>
      </c>
      <c r="M21" s="12">
        <f>VLOOKUP($A$10:$A$94,dt!$A$2:$T$78,13,FALSE)</f>
        <v>3485</v>
      </c>
      <c r="N21" s="12">
        <f>VLOOKUP($A$10:$A$94,dt!$A$2:$T$78,14,FALSE)</f>
        <v>5449</v>
      </c>
      <c r="O21" s="12">
        <f>VLOOKUP($A$10:$A$94,dt!$A$2:$T$78,15,FALSE)</f>
        <v>11225</v>
      </c>
      <c r="P21" s="12">
        <f>VLOOKUP($A$10:$A$94,dt!$A$2:$T$78,16,FALSE)</f>
        <v>999</v>
      </c>
      <c r="Q21" s="12">
        <f>VLOOKUP($A$10:$A$94,dt!$A$2:$T$78,17,FALSE)</f>
        <v>2506</v>
      </c>
      <c r="R21" s="12">
        <f>VLOOKUP($A$10:$A$94,dt!$A$2:$T$78,18,FALSE)</f>
        <v>75</v>
      </c>
      <c r="S21" s="12">
        <f>VLOOKUP($A$10:$A$94,dt!$A$2:$T$78,19,FALSE)</f>
        <v>22368</v>
      </c>
      <c r="T21" s="12">
        <f>VLOOKUP($A$10:$A$94,dt!$A$2:$T$78,20,FALSE)</f>
        <v>1636</v>
      </c>
      <c r="U21" s="31"/>
    </row>
    <row r="22" spans="1:21" ht="20.45" customHeight="1">
      <c r="A22" s="11" t="s">
        <v>91</v>
      </c>
      <c r="B22" s="12">
        <f>VLOOKUP($A$10:$A$94,dt!$A$2:$T$78,2,FALSE)</f>
        <v>1828</v>
      </c>
      <c r="C22" s="12">
        <f>VLOOKUP($A$10:$A$94,dt!$A$2:$T$78,3,FALSE)</f>
        <v>961</v>
      </c>
      <c r="D22" s="12">
        <f>VLOOKUP($A$10:$A$94,dt!$A$2:$T$78,4,FALSE)</f>
        <v>1081</v>
      </c>
      <c r="E22" s="12">
        <f>VLOOKUP($A$10:$A$94,dt!$A$2:$T$78,5,FALSE)</f>
        <v>3870</v>
      </c>
      <c r="F22" s="12">
        <f>VLOOKUP($A$10:$A$94,dt!$A$2:$T$78,6,FALSE)</f>
        <v>564</v>
      </c>
      <c r="G22" s="12">
        <f>VLOOKUP($A$10:$A$94,dt!$A$2:$T$78,7,FALSE)</f>
        <v>52</v>
      </c>
      <c r="H22" s="12">
        <f>VLOOKUP($A$10:$A$94,dt!$A$2:$T$78,8,FALSE)</f>
        <v>65</v>
      </c>
      <c r="I22" s="12">
        <f>VLOOKUP($A$10:$A$94,dt!$A$2:$T$78,9,FALSE)</f>
        <v>40</v>
      </c>
      <c r="J22" s="12">
        <f>VLOOKUP($A$10:$A$94,dt!$A$2:$T$78,10,FALSE)</f>
        <v>157</v>
      </c>
      <c r="K22" s="12">
        <f>VLOOKUP($A$10:$A$94,dt!$A$2:$T$78,11,FALSE)</f>
        <v>26</v>
      </c>
      <c r="L22" s="12">
        <f>VLOOKUP($A$10:$A$94,dt!$A$2:$T$78,12,FALSE)</f>
        <v>4444</v>
      </c>
      <c r="M22" s="12">
        <f>VLOOKUP($A$10:$A$94,dt!$A$2:$T$78,13,FALSE)</f>
        <v>4179</v>
      </c>
      <c r="N22" s="12">
        <f>VLOOKUP($A$10:$A$94,dt!$A$2:$T$78,14,FALSE)</f>
        <v>3081</v>
      </c>
      <c r="O22" s="12">
        <f>VLOOKUP($A$10:$A$94,dt!$A$2:$T$78,15,FALSE)</f>
        <v>11704</v>
      </c>
      <c r="P22" s="12">
        <f>VLOOKUP($A$10:$A$94,dt!$A$2:$T$78,16,FALSE)</f>
        <v>1105</v>
      </c>
      <c r="Q22" s="12">
        <f>VLOOKUP($A$10:$A$94,dt!$A$2:$T$78,17,FALSE)</f>
        <v>4235</v>
      </c>
      <c r="R22" s="12">
        <f>VLOOKUP($A$10:$A$94,dt!$A$2:$T$78,18,FALSE)</f>
        <v>157</v>
      </c>
      <c r="S22" s="12">
        <f>VLOOKUP($A$10:$A$94,dt!$A$2:$T$78,19,FALSE)</f>
        <v>19966</v>
      </c>
      <c r="T22" s="12">
        <f>VLOOKUP($A$10:$A$94,dt!$A$2:$T$78,20,FALSE)</f>
        <v>1745</v>
      </c>
      <c r="U22" s="31"/>
    </row>
    <row r="23" spans="1:21" ht="20.45" customHeight="1">
      <c r="A23" s="11" t="s">
        <v>92</v>
      </c>
      <c r="B23" s="12">
        <f>VLOOKUP($A$10:$A$94,dt!$A$2:$T$78,2,FALSE)</f>
        <v>606</v>
      </c>
      <c r="C23" s="12">
        <f>VLOOKUP($A$10:$A$94,dt!$A$2:$T$78,3,FALSE)</f>
        <v>519</v>
      </c>
      <c r="D23" s="12">
        <f>VLOOKUP($A$10:$A$94,dt!$A$2:$T$78,4,FALSE)</f>
        <v>323</v>
      </c>
      <c r="E23" s="12">
        <f>VLOOKUP($A$10:$A$94,dt!$A$2:$T$78,5,FALSE)</f>
        <v>1448</v>
      </c>
      <c r="F23" s="12">
        <f>VLOOKUP($A$10:$A$94,dt!$A$2:$T$78,6,FALSE)</f>
        <v>203</v>
      </c>
      <c r="G23" s="12">
        <f>VLOOKUP($A$10:$A$94,dt!$A$2:$T$78,7,FALSE)</f>
        <v>22</v>
      </c>
      <c r="H23" s="12">
        <f>VLOOKUP($A$10:$A$94,dt!$A$2:$T$78,8,FALSE)</f>
        <v>9</v>
      </c>
      <c r="I23" s="12">
        <f>VLOOKUP($A$10:$A$94,dt!$A$2:$T$78,9,FALSE)</f>
        <v>17</v>
      </c>
      <c r="J23" s="12">
        <f>VLOOKUP($A$10:$A$94,dt!$A$2:$T$78,10,FALSE)</f>
        <v>48</v>
      </c>
      <c r="K23" s="12">
        <f>VLOOKUP($A$10:$A$94,dt!$A$2:$T$78,11,FALSE)</f>
        <v>12</v>
      </c>
      <c r="L23" s="12">
        <f>VLOOKUP($A$10:$A$94,dt!$A$2:$T$78,12,FALSE)</f>
        <v>330</v>
      </c>
      <c r="M23" s="12">
        <f>VLOOKUP($A$10:$A$94,dt!$A$2:$T$78,13,FALSE)</f>
        <v>496</v>
      </c>
      <c r="N23" s="12">
        <f>VLOOKUP($A$10:$A$94,dt!$A$2:$T$78,14,FALSE)</f>
        <v>369</v>
      </c>
      <c r="O23" s="12">
        <f>VLOOKUP($A$10:$A$94,dt!$A$2:$T$78,15,FALSE)</f>
        <v>1195</v>
      </c>
      <c r="P23" s="12">
        <f>VLOOKUP($A$10:$A$94,dt!$A$2:$T$78,16,FALSE)</f>
        <v>139</v>
      </c>
      <c r="Q23" s="12">
        <f>VLOOKUP($A$10:$A$94,dt!$A$2:$T$78,17,FALSE)</f>
        <v>93</v>
      </c>
      <c r="R23" s="12">
        <f>VLOOKUP($A$10:$A$94,dt!$A$2:$T$78,18,FALSE)</f>
        <v>11</v>
      </c>
      <c r="S23" s="12">
        <f>VLOOKUP($A$10:$A$94,dt!$A$2:$T$78,19,FALSE)</f>
        <v>2784</v>
      </c>
      <c r="T23" s="12">
        <f>VLOOKUP($A$10:$A$94,dt!$A$2:$T$78,20,FALSE)</f>
        <v>365</v>
      </c>
      <c r="U23" s="31"/>
    </row>
    <row r="24" spans="1:21" ht="20.45" customHeight="1">
      <c r="A24" s="11" t="s">
        <v>93</v>
      </c>
      <c r="B24" s="12">
        <f>VLOOKUP($A$10:$A$94,dt!$A$2:$T$78,2,FALSE)</f>
        <v>165</v>
      </c>
      <c r="C24" s="12">
        <f>VLOOKUP($A$10:$A$94,dt!$A$2:$T$78,3,FALSE)</f>
        <v>146</v>
      </c>
      <c r="D24" s="12">
        <f>VLOOKUP($A$10:$A$94,dt!$A$2:$T$78,4,FALSE)</f>
        <v>121</v>
      </c>
      <c r="E24" s="12">
        <f>VLOOKUP($A$10:$A$94,dt!$A$2:$T$78,5,FALSE)</f>
        <v>432</v>
      </c>
      <c r="F24" s="12">
        <f>VLOOKUP($A$10:$A$94,dt!$A$2:$T$78,6,FALSE)</f>
        <v>42</v>
      </c>
      <c r="G24" s="12">
        <f>VLOOKUP($A$10:$A$94,dt!$A$2:$T$78,7,FALSE)</f>
        <v>8</v>
      </c>
      <c r="H24" s="12">
        <f>VLOOKUP($A$10:$A$94,dt!$A$2:$T$78,8,FALSE)</f>
        <v>2</v>
      </c>
      <c r="I24" s="12">
        <f>VLOOKUP($A$10:$A$94,dt!$A$2:$T$78,9,FALSE)</f>
        <v>3</v>
      </c>
      <c r="J24" s="12">
        <f>VLOOKUP($A$10:$A$94,dt!$A$2:$T$78,10,FALSE)</f>
        <v>13</v>
      </c>
      <c r="K24" s="12">
        <f>VLOOKUP($A$10:$A$94,dt!$A$2:$T$78,11,FALSE)</f>
        <v>3</v>
      </c>
      <c r="L24" s="12">
        <f>VLOOKUP($A$10:$A$94,dt!$A$2:$T$78,12,FALSE)</f>
        <v>374</v>
      </c>
      <c r="M24" s="12">
        <f>VLOOKUP($A$10:$A$94,dt!$A$2:$T$78,13,FALSE)</f>
        <v>252</v>
      </c>
      <c r="N24" s="12">
        <f>VLOOKUP($A$10:$A$94,dt!$A$2:$T$78,14,FALSE)</f>
        <v>455</v>
      </c>
      <c r="O24" s="12">
        <f>VLOOKUP($A$10:$A$94,dt!$A$2:$T$78,15,FALSE)</f>
        <v>1081</v>
      </c>
      <c r="P24" s="12">
        <f>VLOOKUP($A$10:$A$94,dt!$A$2:$T$78,16,FALSE)</f>
        <v>113</v>
      </c>
      <c r="Q24" s="12">
        <f>VLOOKUP($A$10:$A$94,dt!$A$2:$T$78,17,FALSE)</f>
        <v>253</v>
      </c>
      <c r="R24" s="12">
        <f>VLOOKUP($A$10:$A$94,dt!$A$2:$T$78,18,FALSE)</f>
        <v>13</v>
      </c>
      <c r="S24" s="12">
        <f>VLOOKUP($A$10:$A$94,dt!$A$2:$T$78,19,FALSE)</f>
        <v>1779</v>
      </c>
      <c r="T24" s="12">
        <f>VLOOKUP($A$10:$A$94,dt!$A$2:$T$78,20,FALSE)</f>
        <v>180</v>
      </c>
      <c r="U24" s="31"/>
    </row>
    <row r="25" spans="1:21" ht="20.45" customHeight="1">
      <c r="A25" s="11" t="s">
        <v>94</v>
      </c>
      <c r="B25" s="12">
        <f>VLOOKUP($A$10:$A$94,dt!$A$2:$T$78,2,FALSE)</f>
        <v>1683</v>
      </c>
      <c r="C25" s="12">
        <f>VLOOKUP($A$10:$A$94,dt!$A$2:$T$78,3,FALSE)</f>
        <v>2333</v>
      </c>
      <c r="D25" s="12">
        <f>VLOOKUP($A$10:$A$94,dt!$A$2:$T$78,4,FALSE)</f>
        <v>1867</v>
      </c>
      <c r="E25" s="12">
        <f>VLOOKUP($A$10:$A$94,dt!$A$2:$T$78,5,FALSE)</f>
        <v>5883</v>
      </c>
      <c r="F25" s="12">
        <f>VLOOKUP($A$10:$A$94,dt!$A$2:$T$78,6,FALSE)</f>
        <v>691</v>
      </c>
      <c r="G25" s="12">
        <f>VLOOKUP($A$10:$A$94,dt!$A$2:$T$78,7,FALSE)</f>
        <v>86</v>
      </c>
      <c r="H25" s="12">
        <f>VLOOKUP($A$10:$A$94,dt!$A$2:$T$78,8,FALSE)</f>
        <v>169</v>
      </c>
      <c r="I25" s="12">
        <f>VLOOKUP($A$10:$A$94,dt!$A$2:$T$78,9,FALSE)</f>
        <v>149</v>
      </c>
      <c r="J25" s="12">
        <f>VLOOKUP($A$10:$A$94,dt!$A$2:$T$78,10,FALSE)</f>
        <v>404</v>
      </c>
      <c r="K25" s="12">
        <f>VLOOKUP($A$10:$A$94,dt!$A$2:$T$78,11,FALSE)</f>
        <v>88</v>
      </c>
      <c r="L25" s="12">
        <f>VLOOKUP($A$10:$A$94,dt!$A$2:$T$78,12,FALSE)</f>
        <v>4501</v>
      </c>
      <c r="M25" s="12">
        <f>VLOOKUP($A$10:$A$94,dt!$A$2:$T$78,13,FALSE)</f>
        <v>5682</v>
      </c>
      <c r="N25" s="12">
        <f>VLOOKUP($A$10:$A$94,dt!$A$2:$T$78,14,FALSE)</f>
        <v>6410</v>
      </c>
      <c r="O25" s="12">
        <f>VLOOKUP($A$10:$A$94,dt!$A$2:$T$78,15,FALSE)</f>
        <v>16593</v>
      </c>
      <c r="P25" s="12">
        <f>VLOOKUP($A$10:$A$94,dt!$A$2:$T$78,16,FALSE)</f>
        <v>2150</v>
      </c>
      <c r="Q25" s="12">
        <f>VLOOKUP($A$10:$A$94,dt!$A$2:$T$78,17,FALSE)</f>
        <v>240</v>
      </c>
      <c r="R25" s="12">
        <f>VLOOKUP($A$10:$A$94,dt!$A$2:$T$78,18,FALSE)</f>
        <v>26</v>
      </c>
      <c r="S25" s="12">
        <f>VLOOKUP($A$10:$A$94,dt!$A$2:$T$78,19,FALSE)</f>
        <v>23120</v>
      </c>
      <c r="T25" s="12">
        <f>VLOOKUP($A$10:$A$94,dt!$A$2:$T$78,20,FALSE)</f>
        <v>2933</v>
      </c>
      <c r="U25" s="31"/>
    </row>
    <row r="26" spans="1:21" ht="20.45" customHeight="1">
      <c r="A26" s="11" t="s">
        <v>95</v>
      </c>
      <c r="B26" s="12">
        <f>VLOOKUP($A$10:$A$94,dt!$A$2:$T$78,2,FALSE)</f>
        <v>4368</v>
      </c>
      <c r="C26" s="12">
        <f>VLOOKUP($A$10:$A$94,dt!$A$2:$T$78,3,FALSE)</f>
        <v>5954</v>
      </c>
      <c r="D26" s="12">
        <f>VLOOKUP($A$10:$A$94,dt!$A$2:$T$78,4,FALSE)</f>
        <v>2584</v>
      </c>
      <c r="E26" s="12">
        <f>VLOOKUP($A$10:$A$94,dt!$A$2:$T$78,5,FALSE)</f>
        <v>12906</v>
      </c>
      <c r="F26" s="12">
        <f>VLOOKUP($A$10:$A$94,dt!$A$2:$T$78,6,FALSE)</f>
        <v>1431</v>
      </c>
      <c r="G26" s="12">
        <f>VLOOKUP($A$10:$A$94,dt!$A$2:$T$78,7,FALSE)</f>
        <v>140</v>
      </c>
      <c r="H26" s="12">
        <f>VLOOKUP($A$10:$A$94,dt!$A$2:$T$78,8,FALSE)</f>
        <v>156</v>
      </c>
      <c r="I26" s="12">
        <f>VLOOKUP($A$10:$A$94,dt!$A$2:$T$78,9,FALSE)</f>
        <v>208</v>
      </c>
      <c r="J26" s="12">
        <f>VLOOKUP($A$10:$A$94,dt!$A$2:$T$78,10,FALSE)</f>
        <v>504</v>
      </c>
      <c r="K26" s="12">
        <f>VLOOKUP($A$10:$A$94,dt!$A$2:$T$78,11,FALSE)</f>
        <v>30</v>
      </c>
      <c r="L26" s="12">
        <f>VLOOKUP($A$10:$A$94,dt!$A$2:$T$78,12,FALSE)</f>
        <v>1529</v>
      </c>
      <c r="M26" s="12">
        <f>VLOOKUP($A$10:$A$94,dt!$A$2:$T$78,13,FALSE)</f>
        <v>2290</v>
      </c>
      <c r="N26" s="12">
        <f>VLOOKUP($A$10:$A$94,dt!$A$2:$T$78,14,FALSE)</f>
        <v>2183</v>
      </c>
      <c r="O26" s="12">
        <f>VLOOKUP($A$10:$A$94,dt!$A$2:$T$78,15,FALSE)</f>
        <v>6002</v>
      </c>
      <c r="P26" s="12">
        <f>VLOOKUP($A$10:$A$94,dt!$A$2:$T$78,16,FALSE)</f>
        <v>639</v>
      </c>
      <c r="Q26" s="12">
        <f>VLOOKUP($A$10:$A$94,dt!$A$2:$T$78,17,FALSE)</f>
        <v>153</v>
      </c>
      <c r="R26" s="12">
        <f>VLOOKUP($A$10:$A$94,dt!$A$2:$T$78,18,FALSE)</f>
        <v>36</v>
      </c>
      <c r="S26" s="12">
        <f>VLOOKUP($A$10:$A$94,dt!$A$2:$T$78,19,FALSE)</f>
        <v>19565</v>
      </c>
      <c r="T26" s="12">
        <f>VLOOKUP($A$10:$A$94,dt!$A$2:$T$78,20,FALSE)</f>
        <v>2117</v>
      </c>
      <c r="U26" s="31"/>
    </row>
    <row r="27" spans="1:21" ht="20.45" customHeight="1">
      <c r="A27" s="11" t="s">
        <v>96</v>
      </c>
      <c r="B27" s="12">
        <f>VLOOKUP($A$10:$A$94,dt!$A$2:$T$78,2,FALSE)</f>
        <v>1778</v>
      </c>
      <c r="C27" s="12">
        <f>VLOOKUP($A$10:$A$94,dt!$A$2:$T$78,3,FALSE)</f>
        <v>2843</v>
      </c>
      <c r="D27" s="12">
        <f>VLOOKUP($A$10:$A$94,dt!$A$2:$T$78,4,FALSE)</f>
        <v>1828</v>
      </c>
      <c r="E27" s="12">
        <f>VLOOKUP($A$10:$A$94,dt!$A$2:$T$78,5,FALSE)</f>
        <v>6449</v>
      </c>
      <c r="F27" s="12">
        <f>VLOOKUP($A$10:$A$94,dt!$A$2:$T$78,6,FALSE)</f>
        <v>606</v>
      </c>
      <c r="G27" s="12">
        <f>VLOOKUP($A$10:$A$94,dt!$A$2:$T$78,7,FALSE)</f>
        <v>50</v>
      </c>
      <c r="H27" s="12">
        <f>VLOOKUP($A$10:$A$94,dt!$A$2:$T$78,8,FALSE)</f>
        <v>68</v>
      </c>
      <c r="I27" s="12">
        <f>VLOOKUP($A$10:$A$94,dt!$A$2:$T$78,9,FALSE)</f>
        <v>95</v>
      </c>
      <c r="J27" s="12">
        <f>VLOOKUP($A$10:$A$94,dt!$A$2:$T$78,10,FALSE)</f>
        <v>213</v>
      </c>
      <c r="K27" s="12">
        <f>VLOOKUP($A$10:$A$94,dt!$A$2:$T$78,11,FALSE)</f>
        <v>21</v>
      </c>
      <c r="L27" s="12">
        <f>VLOOKUP($A$10:$A$94,dt!$A$2:$T$78,12,FALSE)</f>
        <v>1318</v>
      </c>
      <c r="M27" s="12">
        <f>VLOOKUP($A$10:$A$94,dt!$A$2:$T$78,13,FALSE)</f>
        <v>1815</v>
      </c>
      <c r="N27" s="12">
        <f>VLOOKUP($A$10:$A$94,dt!$A$2:$T$78,14,FALSE)</f>
        <v>1837</v>
      </c>
      <c r="O27" s="12">
        <f>VLOOKUP($A$10:$A$94,dt!$A$2:$T$78,15,FALSE)</f>
        <v>4970</v>
      </c>
      <c r="P27" s="12">
        <f>VLOOKUP($A$10:$A$94,dt!$A$2:$T$78,16,FALSE)</f>
        <v>365</v>
      </c>
      <c r="Q27" s="12">
        <f>VLOOKUP($A$10:$A$94,dt!$A$2:$T$78,17,FALSE)</f>
        <v>153</v>
      </c>
      <c r="R27" s="12">
        <f>VLOOKUP($A$10:$A$94,dt!$A$2:$T$78,18,FALSE)</f>
        <v>6</v>
      </c>
      <c r="S27" s="12">
        <f>VLOOKUP($A$10:$A$94,dt!$A$2:$T$78,19,FALSE)</f>
        <v>11785</v>
      </c>
      <c r="T27" s="12">
        <f>VLOOKUP($A$10:$A$94,dt!$A$2:$T$78,20,FALSE)</f>
        <v>982</v>
      </c>
      <c r="U27" s="31"/>
    </row>
    <row r="28" spans="1:21" ht="20.45" customHeight="1">
      <c r="A28" s="11" t="s">
        <v>97</v>
      </c>
      <c r="B28" s="12">
        <f>VLOOKUP($A$10:$A$94,dt!$A$2:$T$78,2,FALSE)</f>
        <v>17848</v>
      </c>
      <c r="C28" s="12">
        <f>VLOOKUP($A$10:$A$94,dt!$A$2:$T$78,3,FALSE)</f>
        <v>25035</v>
      </c>
      <c r="D28" s="12">
        <f>VLOOKUP($A$10:$A$94,dt!$A$2:$T$78,4,FALSE)</f>
        <v>13317</v>
      </c>
      <c r="E28" s="12">
        <f>VLOOKUP($A$10:$A$94,dt!$A$2:$T$78,5,FALSE)</f>
        <v>56200</v>
      </c>
      <c r="F28" s="12">
        <f>VLOOKUP($A$10:$A$94,dt!$A$2:$T$78,6,FALSE)</f>
        <v>6137</v>
      </c>
      <c r="G28" s="12">
        <f>VLOOKUP($A$10:$A$94,dt!$A$2:$T$78,7,FALSE)</f>
        <v>277</v>
      </c>
      <c r="H28" s="12">
        <f>VLOOKUP($A$10:$A$94,dt!$A$2:$T$78,8,FALSE)</f>
        <v>482</v>
      </c>
      <c r="I28" s="12">
        <f>VLOOKUP($A$10:$A$94,dt!$A$2:$T$78,9,FALSE)</f>
        <v>232</v>
      </c>
      <c r="J28" s="12">
        <f>VLOOKUP($A$10:$A$94,dt!$A$2:$T$78,10,FALSE)</f>
        <v>991</v>
      </c>
      <c r="K28" s="12">
        <f>VLOOKUP($A$10:$A$94,dt!$A$2:$T$78,11,FALSE)</f>
        <v>158</v>
      </c>
      <c r="L28" s="12">
        <f>VLOOKUP($A$10:$A$94,dt!$A$2:$T$78,12,FALSE)</f>
        <v>13845</v>
      </c>
      <c r="M28" s="12">
        <f>VLOOKUP($A$10:$A$94,dt!$A$2:$T$78,13,FALSE)</f>
        <v>31134</v>
      </c>
      <c r="N28" s="12">
        <f>VLOOKUP($A$10:$A$94,dt!$A$2:$T$78,14,FALSE)</f>
        <v>22641</v>
      </c>
      <c r="O28" s="12">
        <f>VLOOKUP($A$10:$A$94,dt!$A$2:$T$78,15,FALSE)</f>
        <v>67620</v>
      </c>
      <c r="P28" s="12">
        <f>VLOOKUP($A$10:$A$94,dt!$A$2:$T$78,16,FALSE)</f>
        <v>6801</v>
      </c>
      <c r="Q28" s="12">
        <f>VLOOKUP($A$10:$A$94,dt!$A$2:$T$78,17,FALSE)</f>
        <v>1337</v>
      </c>
      <c r="R28" s="12">
        <f>VLOOKUP($A$10:$A$94,dt!$A$2:$T$78,18,FALSE)</f>
        <v>92</v>
      </c>
      <c r="S28" s="12">
        <f>VLOOKUP($A$10:$A$94,dt!$A$2:$T$78,19,FALSE)</f>
        <v>126148</v>
      </c>
      <c r="T28" s="12">
        <f>VLOOKUP($A$10:$A$94,dt!$A$2:$T$78,20,FALSE)</f>
        <v>11666</v>
      </c>
      <c r="U28" s="31"/>
    </row>
    <row r="29" spans="1:21" ht="20.45" customHeight="1">
      <c r="A29" s="15" t="s">
        <v>13</v>
      </c>
      <c r="B29" s="16">
        <f>SUM(B30:B37)</f>
        <v>398542</v>
      </c>
      <c r="C29" s="16">
        <f t="shared" ref="C29:T29" si="6">SUM(C30:C37)</f>
        <v>656240</v>
      </c>
      <c r="D29" s="16">
        <f t="shared" si="6"/>
        <v>530272</v>
      </c>
      <c r="E29" s="16">
        <f t="shared" si="6"/>
        <v>1585054</v>
      </c>
      <c r="F29" s="16">
        <f t="shared" si="6"/>
        <v>303249</v>
      </c>
      <c r="G29" s="16">
        <f t="shared" ref="G29:K29" si="7">SUM(G30:G37)</f>
        <v>9415</v>
      </c>
      <c r="H29" s="16">
        <f t="shared" si="7"/>
        <v>17249</v>
      </c>
      <c r="I29" s="16">
        <f t="shared" si="7"/>
        <v>12352</v>
      </c>
      <c r="J29" s="16">
        <f t="shared" si="7"/>
        <v>39016</v>
      </c>
      <c r="K29" s="16">
        <f t="shared" si="7"/>
        <v>8558</v>
      </c>
      <c r="L29" s="16">
        <f t="shared" si="6"/>
        <v>361207</v>
      </c>
      <c r="M29" s="16">
        <f t="shared" si="6"/>
        <v>603568</v>
      </c>
      <c r="N29" s="16">
        <f t="shared" si="6"/>
        <v>619512</v>
      </c>
      <c r="O29" s="16">
        <f t="shared" si="6"/>
        <v>1584287</v>
      </c>
      <c r="P29" s="16">
        <f t="shared" si="6"/>
        <v>278631</v>
      </c>
      <c r="Q29" s="16">
        <f t="shared" si="6"/>
        <v>21929</v>
      </c>
      <c r="R29" s="16">
        <f t="shared" si="6"/>
        <v>3770</v>
      </c>
      <c r="S29" s="16">
        <f t="shared" si="6"/>
        <v>3230286</v>
      </c>
      <c r="T29" s="16">
        <f t="shared" si="6"/>
        <v>572565</v>
      </c>
      <c r="U29" s="30"/>
    </row>
    <row r="30" spans="1:21" ht="20.45" customHeight="1">
      <c r="A30" s="11" t="s">
        <v>81</v>
      </c>
      <c r="B30" s="12">
        <f>VLOOKUP($A$10:$A$94,dt!$A$2:$T$78,2,FALSE)</f>
        <v>51990</v>
      </c>
      <c r="C30" s="12">
        <f>VLOOKUP($A$10:$A$94,dt!$A$2:$T$78,3,FALSE)</f>
        <v>79963</v>
      </c>
      <c r="D30" s="12">
        <f>VLOOKUP($A$10:$A$94,dt!$A$2:$T$78,4,FALSE)</f>
        <v>70304</v>
      </c>
      <c r="E30" s="12">
        <f>VLOOKUP($A$10:$A$94,dt!$A$2:$T$78,5,FALSE)</f>
        <v>202257</v>
      </c>
      <c r="F30" s="12">
        <f>VLOOKUP($A$10:$A$94,dt!$A$2:$T$78,6,FALSE)</f>
        <v>26685</v>
      </c>
      <c r="G30" s="12">
        <f>VLOOKUP($A$10:$A$94,dt!$A$2:$T$78,7,FALSE)</f>
        <v>2973</v>
      </c>
      <c r="H30" s="12">
        <f>VLOOKUP($A$10:$A$94,dt!$A$2:$T$78,8,FALSE)</f>
        <v>5401</v>
      </c>
      <c r="I30" s="12">
        <f>VLOOKUP($A$10:$A$94,dt!$A$2:$T$78,9,FALSE)</f>
        <v>4119</v>
      </c>
      <c r="J30" s="12">
        <f>VLOOKUP($A$10:$A$94,dt!$A$2:$T$78,10,FALSE)</f>
        <v>12493</v>
      </c>
      <c r="K30" s="12">
        <f>VLOOKUP($A$10:$A$94,dt!$A$2:$T$78,11,FALSE)</f>
        <v>1448</v>
      </c>
      <c r="L30" s="12">
        <f>VLOOKUP($A$10:$A$94,dt!$A$2:$T$78,12,FALSE)</f>
        <v>84108</v>
      </c>
      <c r="M30" s="12">
        <f>VLOOKUP($A$10:$A$94,dt!$A$2:$T$78,13,FALSE)</f>
        <v>132630</v>
      </c>
      <c r="N30" s="12">
        <f>VLOOKUP($A$10:$A$94,dt!$A$2:$T$78,14,FALSE)</f>
        <v>141167</v>
      </c>
      <c r="O30" s="12">
        <f>VLOOKUP($A$10:$A$94,dt!$A$2:$T$78,15,FALSE)</f>
        <v>357905</v>
      </c>
      <c r="P30" s="12">
        <f>VLOOKUP($A$10:$A$94,dt!$A$2:$T$78,16,FALSE)</f>
        <v>45018</v>
      </c>
      <c r="Q30" s="12">
        <f>VLOOKUP($A$10:$A$94,dt!$A$2:$T$78,17,FALSE)</f>
        <v>5166</v>
      </c>
      <c r="R30" s="12">
        <f>VLOOKUP($A$10:$A$94,dt!$A$2:$T$78,18,FALSE)</f>
        <v>639</v>
      </c>
      <c r="S30" s="12">
        <f>VLOOKUP($A$10:$A$94,dt!$A$2:$T$78,19,FALSE)</f>
        <v>577821</v>
      </c>
      <c r="T30" s="12">
        <f>VLOOKUP($A$10:$A$94,dt!$A$2:$T$78,20,FALSE)</f>
        <v>71425</v>
      </c>
      <c r="U30" s="31"/>
    </row>
    <row r="31" spans="1:21" ht="20.45" customHeight="1">
      <c r="A31" s="11" t="s">
        <v>82</v>
      </c>
      <c r="B31" s="12">
        <f>VLOOKUP($A$10:$A$94,dt!$A$2:$T$78,2,FALSE)</f>
        <v>93887</v>
      </c>
      <c r="C31" s="12">
        <f>VLOOKUP($A$10:$A$94,dt!$A$2:$T$78,3,FALSE)</f>
        <v>148100</v>
      </c>
      <c r="D31" s="12">
        <f>VLOOKUP($A$10:$A$94,dt!$A$2:$T$78,4,FALSE)</f>
        <v>123666</v>
      </c>
      <c r="E31" s="12">
        <f>VLOOKUP($A$10:$A$94,dt!$A$2:$T$78,5,FALSE)</f>
        <v>365653</v>
      </c>
      <c r="F31" s="12">
        <f>VLOOKUP($A$10:$A$94,dt!$A$2:$T$78,6,FALSE)</f>
        <v>60093</v>
      </c>
      <c r="G31" s="12">
        <f>VLOOKUP($A$10:$A$94,dt!$A$2:$T$78,7,FALSE)</f>
        <v>1394</v>
      </c>
      <c r="H31" s="12">
        <f>VLOOKUP($A$10:$A$94,dt!$A$2:$T$78,8,FALSE)</f>
        <v>2383</v>
      </c>
      <c r="I31" s="12">
        <f>VLOOKUP($A$10:$A$94,dt!$A$2:$T$78,9,FALSE)</f>
        <v>1923</v>
      </c>
      <c r="J31" s="12">
        <f>VLOOKUP($A$10:$A$94,dt!$A$2:$T$78,10,FALSE)</f>
        <v>5700</v>
      </c>
      <c r="K31" s="12">
        <f>VLOOKUP($A$10:$A$94,dt!$A$2:$T$78,11,FALSE)</f>
        <v>1286</v>
      </c>
      <c r="L31" s="12">
        <f>VLOOKUP($A$10:$A$94,dt!$A$2:$T$78,12,FALSE)</f>
        <v>42523</v>
      </c>
      <c r="M31" s="12">
        <f>VLOOKUP($A$10:$A$94,dt!$A$2:$T$78,13,FALSE)</f>
        <v>67134</v>
      </c>
      <c r="N31" s="12">
        <f>VLOOKUP($A$10:$A$94,dt!$A$2:$T$78,14,FALSE)</f>
        <v>76082</v>
      </c>
      <c r="O31" s="12">
        <f>VLOOKUP($A$10:$A$94,dt!$A$2:$T$78,15,FALSE)</f>
        <v>185739</v>
      </c>
      <c r="P31" s="12">
        <f>VLOOKUP($A$10:$A$94,dt!$A$2:$T$78,16,FALSE)</f>
        <v>31576</v>
      </c>
      <c r="Q31" s="12">
        <f>VLOOKUP($A$10:$A$94,dt!$A$2:$T$78,17,FALSE)</f>
        <v>1828</v>
      </c>
      <c r="R31" s="12">
        <f>VLOOKUP($A$10:$A$94,dt!$A$2:$T$78,18,FALSE)</f>
        <v>419</v>
      </c>
      <c r="S31" s="12">
        <f>VLOOKUP($A$10:$A$94,dt!$A$2:$T$78,19,FALSE)</f>
        <v>558920</v>
      </c>
      <c r="T31" s="12">
        <f>VLOOKUP($A$10:$A$94,dt!$A$2:$T$78,20,FALSE)</f>
        <v>88253</v>
      </c>
      <c r="U31" s="31"/>
    </row>
    <row r="32" spans="1:21" ht="20.45" customHeight="1">
      <c r="A32" s="11" t="s">
        <v>83</v>
      </c>
      <c r="B32" s="12">
        <f>VLOOKUP($A$10:$A$94,dt!$A$2:$T$78,2,FALSE)</f>
        <v>76367</v>
      </c>
      <c r="C32" s="12">
        <f>VLOOKUP($A$10:$A$94,dt!$A$2:$T$78,3,FALSE)</f>
        <v>140045</v>
      </c>
      <c r="D32" s="12">
        <f>VLOOKUP($A$10:$A$94,dt!$A$2:$T$78,4,FALSE)</f>
        <v>116115</v>
      </c>
      <c r="E32" s="12">
        <f>VLOOKUP($A$10:$A$94,dt!$A$2:$T$78,5,FALSE)</f>
        <v>332527</v>
      </c>
      <c r="F32" s="12">
        <f>VLOOKUP($A$10:$A$94,dt!$A$2:$T$78,6,FALSE)</f>
        <v>64136</v>
      </c>
      <c r="G32" s="12">
        <f>VLOOKUP($A$10:$A$94,dt!$A$2:$T$78,7,FALSE)</f>
        <v>1749</v>
      </c>
      <c r="H32" s="12">
        <f>VLOOKUP($A$10:$A$94,dt!$A$2:$T$78,8,FALSE)</f>
        <v>2832</v>
      </c>
      <c r="I32" s="12">
        <f>VLOOKUP($A$10:$A$94,dt!$A$2:$T$78,9,FALSE)</f>
        <v>2273</v>
      </c>
      <c r="J32" s="12">
        <f>VLOOKUP($A$10:$A$94,dt!$A$2:$T$78,10,FALSE)</f>
        <v>6854</v>
      </c>
      <c r="K32" s="12">
        <f>VLOOKUP($A$10:$A$94,dt!$A$2:$T$78,11,FALSE)</f>
        <v>1789</v>
      </c>
      <c r="L32" s="12">
        <f>VLOOKUP($A$10:$A$94,dt!$A$2:$T$78,12,FALSE)</f>
        <v>58098</v>
      </c>
      <c r="M32" s="12">
        <f>VLOOKUP($A$10:$A$94,dt!$A$2:$T$78,13,FALSE)</f>
        <v>102983</v>
      </c>
      <c r="N32" s="12">
        <f>VLOOKUP($A$10:$A$94,dt!$A$2:$T$78,14,FALSE)</f>
        <v>102931</v>
      </c>
      <c r="O32" s="12">
        <f>VLOOKUP($A$10:$A$94,dt!$A$2:$T$78,15,FALSE)</f>
        <v>264012</v>
      </c>
      <c r="P32" s="12">
        <f>VLOOKUP($A$10:$A$94,dt!$A$2:$T$78,16,FALSE)</f>
        <v>48467</v>
      </c>
      <c r="Q32" s="12">
        <f>VLOOKUP($A$10:$A$94,dt!$A$2:$T$78,17,FALSE)</f>
        <v>2563</v>
      </c>
      <c r="R32" s="12">
        <f>VLOOKUP($A$10:$A$94,dt!$A$2:$T$78,18,FALSE)</f>
        <v>522</v>
      </c>
      <c r="S32" s="12">
        <f>VLOOKUP($A$10:$A$94,dt!$A$2:$T$78,19,FALSE)</f>
        <v>605956</v>
      </c>
      <c r="T32" s="12">
        <f>VLOOKUP($A$10:$A$94,dt!$A$2:$T$78,20,FALSE)</f>
        <v>107692</v>
      </c>
      <c r="U32" s="31"/>
    </row>
    <row r="33" spans="1:21" ht="20.45" customHeight="1">
      <c r="A33" s="11" t="s">
        <v>84</v>
      </c>
      <c r="B33" s="12">
        <f>VLOOKUP($A$10:$A$94,dt!$A$2:$T$78,2,FALSE)</f>
        <v>81204</v>
      </c>
      <c r="C33" s="12">
        <f>VLOOKUP($A$10:$A$94,dt!$A$2:$T$78,3,FALSE)</f>
        <v>133758</v>
      </c>
      <c r="D33" s="12">
        <f>VLOOKUP($A$10:$A$94,dt!$A$2:$T$78,4,FALSE)</f>
        <v>79451</v>
      </c>
      <c r="E33" s="12">
        <f>VLOOKUP($A$10:$A$94,dt!$A$2:$T$78,5,FALSE)</f>
        <v>294413</v>
      </c>
      <c r="F33" s="12">
        <f>VLOOKUP($A$10:$A$94,dt!$A$2:$T$78,6,FALSE)</f>
        <v>60561</v>
      </c>
      <c r="G33" s="12">
        <f>VLOOKUP($A$10:$A$94,dt!$A$2:$T$78,7,FALSE)</f>
        <v>1099</v>
      </c>
      <c r="H33" s="12">
        <f>VLOOKUP($A$10:$A$94,dt!$A$2:$T$78,8,FALSE)</f>
        <v>1943</v>
      </c>
      <c r="I33" s="12">
        <f>VLOOKUP($A$10:$A$94,dt!$A$2:$T$78,9,FALSE)</f>
        <v>1127</v>
      </c>
      <c r="J33" s="12">
        <f>VLOOKUP($A$10:$A$94,dt!$A$2:$T$78,10,FALSE)</f>
        <v>4169</v>
      </c>
      <c r="K33" s="12">
        <f>VLOOKUP($A$10:$A$94,dt!$A$2:$T$78,11,FALSE)</f>
        <v>1162</v>
      </c>
      <c r="L33" s="12">
        <f>VLOOKUP($A$10:$A$94,dt!$A$2:$T$78,12,FALSE)</f>
        <v>58091</v>
      </c>
      <c r="M33" s="12">
        <f>VLOOKUP($A$10:$A$94,dt!$A$2:$T$78,13,FALSE)</f>
        <v>93102</v>
      </c>
      <c r="N33" s="12">
        <f>VLOOKUP($A$10:$A$94,dt!$A$2:$T$78,14,FALSE)</f>
        <v>88325</v>
      </c>
      <c r="O33" s="12">
        <f>VLOOKUP($A$10:$A$94,dt!$A$2:$T$78,15,FALSE)</f>
        <v>239518</v>
      </c>
      <c r="P33" s="12">
        <f>VLOOKUP($A$10:$A$94,dt!$A$2:$T$78,16,FALSE)</f>
        <v>46681</v>
      </c>
      <c r="Q33" s="12">
        <f>VLOOKUP($A$10:$A$94,dt!$A$2:$T$78,17,FALSE)</f>
        <v>4577</v>
      </c>
      <c r="R33" s="12">
        <f>VLOOKUP($A$10:$A$94,dt!$A$2:$T$78,18,FALSE)</f>
        <v>551</v>
      </c>
      <c r="S33" s="12">
        <f>VLOOKUP($A$10:$A$94,dt!$A$2:$T$78,19,FALSE)</f>
        <v>542677</v>
      </c>
      <c r="T33" s="12">
        <f>VLOOKUP($A$10:$A$94,dt!$A$2:$T$78,20,FALSE)</f>
        <v>105510</v>
      </c>
      <c r="U33" s="31"/>
    </row>
    <row r="34" spans="1:21" ht="20.45" customHeight="1">
      <c r="A34" s="11" t="s">
        <v>85</v>
      </c>
      <c r="B34" s="12">
        <f>VLOOKUP($A$10:$A$94,dt!$A$2:$T$78,2,FALSE)</f>
        <v>80853</v>
      </c>
      <c r="C34" s="12">
        <f>VLOOKUP($A$10:$A$94,dt!$A$2:$T$78,3,FALSE)</f>
        <v>130947</v>
      </c>
      <c r="D34" s="12">
        <f>VLOOKUP($A$10:$A$94,dt!$A$2:$T$78,4,FALSE)</f>
        <v>121444</v>
      </c>
      <c r="E34" s="12">
        <f>VLOOKUP($A$10:$A$94,dt!$A$2:$T$78,5,FALSE)</f>
        <v>333244</v>
      </c>
      <c r="F34" s="12">
        <f>VLOOKUP($A$10:$A$94,dt!$A$2:$T$78,6,FALSE)</f>
        <v>78714</v>
      </c>
      <c r="G34" s="12">
        <f>VLOOKUP($A$10:$A$94,dt!$A$2:$T$78,7,FALSE)</f>
        <v>1419</v>
      </c>
      <c r="H34" s="12">
        <f>VLOOKUP($A$10:$A$94,dt!$A$2:$T$78,8,FALSE)</f>
        <v>3197</v>
      </c>
      <c r="I34" s="12">
        <f>VLOOKUP($A$10:$A$94,dt!$A$2:$T$78,9,FALSE)</f>
        <v>1811</v>
      </c>
      <c r="J34" s="12">
        <f>VLOOKUP($A$10:$A$94,dt!$A$2:$T$78,10,FALSE)</f>
        <v>6427</v>
      </c>
      <c r="K34" s="12">
        <f>VLOOKUP($A$10:$A$94,dt!$A$2:$T$78,11,FALSE)</f>
        <v>1951</v>
      </c>
      <c r="L34" s="12">
        <f>VLOOKUP($A$10:$A$94,dt!$A$2:$T$78,12,FALSE)</f>
        <v>46383</v>
      </c>
      <c r="M34" s="12">
        <f>VLOOKUP($A$10:$A$94,dt!$A$2:$T$78,13,FALSE)</f>
        <v>76851</v>
      </c>
      <c r="N34" s="12">
        <f>VLOOKUP($A$10:$A$94,dt!$A$2:$T$78,14,FALSE)</f>
        <v>75092</v>
      </c>
      <c r="O34" s="12">
        <f>VLOOKUP($A$10:$A$94,dt!$A$2:$T$78,15,FALSE)</f>
        <v>198326</v>
      </c>
      <c r="P34" s="12">
        <f>VLOOKUP($A$10:$A$94,dt!$A$2:$T$78,16,FALSE)</f>
        <v>43325</v>
      </c>
      <c r="Q34" s="12">
        <f>VLOOKUP($A$10:$A$94,dt!$A$2:$T$78,17,FALSE)</f>
        <v>2708</v>
      </c>
      <c r="R34" s="12">
        <f>VLOOKUP($A$10:$A$94,dt!$A$2:$T$78,18,FALSE)</f>
        <v>466</v>
      </c>
      <c r="S34" s="12">
        <f>VLOOKUP($A$10:$A$94,dt!$A$2:$T$78,19,FALSE)</f>
        <v>540705</v>
      </c>
      <c r="T34" s="12">
        <f>VLOOKUP($A$10:$A$94,dt!$A$2:$T$78,20,FALSE)</f>
        <v>119906</v>
      </c>
      <c r="U34" s="31"/>
    </row>
    <row r="35" spans="1:21" ht="20.45" customHeight="1">
      <c r="A35" s="11" t="s">
        <v>86</v>
      </c>
      <c r="B35" s="12">
        <f>VLOOKUP($A$10:$A$94,dt!$A$2:$T$78,2,FALSE)</f>
        <v>8901</v>
      </c>
      <c r="C35" s="12">
        <f>VLOOKUP($A$10:$A$94,dt!$A$2:$T$78,3,FALSE)</f>
        <v>14649</v>
      </c>
      <c r="D35" s="12">
        <f>VLOOKUP($A$10:$A$94,dt!$A$2:$T$78,4,FALSE)</f>
        <v>11392</v>
      </c>
      <c r="E35" s="12">
        <f>VLOOKUP($A$10:$A$94,dt!$A$2:$T$78,5,FALSE)</f>
        <v>34942</v>
      </c>
      <c r="F35" s="12">
        <f>VLOOKUP($A$10:$A$94,dt!$A$2:$T$78,6,FALSE)</f>
        <v>8136</v>
      </c>
      <c r="G35" s="12">
        <f>VLOOKUP($A$10:$A$94,dt!$A$2:$T$78,7,FALSE)</f>
        <v>459</v>
      </c>
      <c r="H35" s="12">
        <f>VLOOKUP($A$10:$A$94,dt!$A$2:$T$78,8,FALSE)</f>
        <v>762</v>
      </c>
      <c r="I35" s="12">
        <f>VLOOKUP($A$10:$A$94,dt!$A$2:$T$78,9,FALSE)</f>
        <v>560</v>
      </c>
      <c r="J35" s="12">
        <f>VLOOKUP($A$10:$A$94,dt!$A$2:$T$78,10,FALSE)</f>
        <v>1781</v>
      </c>
      <c r="K35" s="12">
        <f>VLOOKUP($A$10:$A$94,dt!$A$2:$T$78,11,FALSE)</f>
        <v>571</v>
      </c>
      <c r="L35" s="12">
        <f>VLOOKUP($A$10:$A$94,dt!$A$2:$T$78,12,FALSE)</f>
        <v>27810</v>
      </c>
      <c r="M35" s="12">
        <f>VLOOKUP($A$10:$A$94,dt!$A$2:$T$78,13,FALSE)</f>
        <v>54615</v>
      </c>
      <c r="N35" s="12">
        <f>VLOOKUP($A$10:$A$94,dt!$A$2:$T$78,14,FALSE)</f>
        <v>47530</v>
      </c>
      <c r="O35" s="12">
        <f>VLOOKUP($A$10:$A$94,dt!$A$2:$T$78,15,FALSE)</f>
        <v>129955</v>
      </c>
      <c r="P35" s="12">
        <f>VLOOKUP($A$10:$A$94,dt!$A$2:$T$78,16,FALSE)</f>
        <v>27493</v>
      </c>
      <c r="Q35" s="12">
        <f>VLOOKUP($A$10:$A$94,dt!$A$2:$T$78,17,FALSE)</f>
        <v>3994</v>
      </c>
      <c r="R35" s="12">
        <f>VLOOKUP($A$10:$A$94,dt!$A$2:$T$78,18,FALSE)</f>
        <v>1006</v>
      </c>
      <c r="S35" s="12">
        <f>VLOOKUP($A$10:$A$94,dt!$A$2:$T$78,19,FALSE)</f>
        <v>170672</v>
      </c>
      <c r="T35" s="12">
        <f>VLOOKUP($A$10:$A$94,dt!$A$2:$T$78,20,FALSE)</f>
        <v>36555</v>
      </c>
      <c r="U35" s="31"/>
    </row>
    <row r="36" spans="1:21" ht="20.45" customHeight="1">
      <c r="A36" s="11" t="s">
        <v>87</v>
      </c>
      <c r="B36" s="12">
        <f>VLOOKUP($A$10:$A$94,dt!$A$2:$T$78,2,FALSE)</f>
        <v>1364</v>
      </c>
      <c r="C36" s="12">
        <f>VLOOKUP($A$10:$A$94,dt!$A$2:$T$78,3,FALSE)</f>
        <v>2182</v>
      </c>
      <c r="D36" s="12">
        <f>VLOOKUP($A$10:$A$94,dt!$A$2:$T$78,4,FALSE)</f>
        <v>1595</v>
      </c>
      <c r="E36" s="12">
        <f>VLOOKUP($A$10:$A$94,dt!$A$2:$T$78,5,FALSE)</f>
        <v>5141</v>
      </c>
      <c r="F36" s="12">
        <f>VLOOKUP($A$10:$A$94,dt!$A$2:$T$78,6,FALSE)</f>
        <v>830</v>
      </c>
      <c r="G36" s="12">
        <f>VLOOKUP($A$10:$A$94,dt!$A$2:$T$78,7,FALSE)</f>
        <v>252</v>
      </c>
      <c r="H36" s="12">
        <f>VLOOKUP($A$10:$A$94,dt!$A$2:$T$78,8,FALSE)</f>
        <v>530</v>
      </c>
      <c r="I36" s="12">
        <f>VLOOKUP($A$10:$A$94,dt!$A$2:$T$78,9,FALSE)</f>
        <v>375</v>
      </c>
      <c r="J36" s="12">
        <f>VLOOKUP($A$10:$A$94,dt!$A$2:$T$78,10,FALSE)</f>
        <v>1157</v>
      </c>
      <c r="K36" s="12">
        <f>VLOOKUP($A$10:$A$94,dt!$A$2:$T$78,11,FALSE)</f>
        <v>227</v>
      </c>
      <c r="L36" s="12">
        <f>VLOOKUP($A$10:$A$94,dt!$A$2:$T$78,12,FALSE)</f>
        <v>24529</v>
      </c>
      <c r="M36" s="12">
        <f>VLOOKUP($A$10:$A$94,dt!$A$2:$T$78,13,FALSE)</f>
        <v>41841</v>
      </c>
      <c r="N36" s="12">
        <f>VLOOKUP($A$10:$A$94,dt!$A$2:$T$78,14,FALSE)</f>
        <v>48272</v>
      </c>
      <c r="O36" s="12">
        <f>VLOOKUP($A$10:$A$94,dt!$A$2:$T$78,15,FALSE)</f>
        <v>114642</v>
      </c>
      <c r="P36" s="12">
        <f>VLOOKUP($A$10:$A$94,dt!$A$2:$T$78,16,FALSE)</f>
        <v>15567</v>
      </c>
      <c r="Q36" s="12">
        <f>VLOOKUP($A$10:$A$94,dt!$A$2:$T$78,17,FALSE)</f>
        <v>937</v>
      </c>
      <c r="R36" s="12">
        <f>VLOOKUP($A$10:$A$94,dt!$A$2:$T$78,18,FALSE)</f>
        <v>134</v>
      </c>
      <c r="S36" s="12">
        <f>VLOOKUP($A$10:$A$94,dt!$A$2:$T$78,19,FALSE)</f>
        <v>121877</v>
      </c>
      <c r="T36" s="12">
        <f>VLOOKUP($A$10:$A$94,dt!$A$2:$T$78,20,FALSE)</f>
        <v>17298</v>
      </c>
      <c r="U36" s="31"/>
    </row>
    <row r="37" spans="1:21" ht="20.45" customHeight="1">
      <c r="A37" s="11" t="s">
        <v>88</v>
      </c>
      <c r="B37" s="12">
        <f>VLOOKUP($A$10:$A$94,dt!$A$2:$T$78,2,FALSE)</f>
        <v>3976</v>
      </c>
      <c r="C37" s="12">
        <f>VLOOKUP($A$10:$A$94,dt!$A$2:$T$78,3,FALSE)</f>
        <v>6596</v>
      </c>
      <c r="D37" s="12">
        <f>VLOOKUP($A$10:$A$94,dt!$A$2:$T$78,4,FALSE)</f>
        <v>6305</v>
      </c>
      <c r="E37" s="12">
        <f>VLOOKUP($A$10:$A$94,dt!$A$2:$T$78,5,FALSE)</f>
        <v>16877</v>
      </c>
      <c r="F37" s="12">
        <f>VLOOKUP($A$10:$A$94,dt!$A$2:$T$78,6,FALSE)</f>
        <v>4094</v>
      </c>
      <c r="G37" s="12">
        <f>VLOOKUP($A$10:$A$94,dt!$A$2:$T$78,7,FALSE)</f>
        <v>70</v>
      </c>
      <c r="H37" s="12">
        <f>VLOOKUP($A$10:$A$94,dt!$A$2:$T$78,8,FALSE)</f>
        <v>201</v>
      </c>
      <c r="I37" s="12">
        <f>VLOOKUP($A$10:$A$94,dt!$A$2:$T$78,9,FALSE)</f>
        <v>164</v>
      </c>
      <c r="J37" s="12">
        <f>VLOOKUP($A$10:$A$94,dt!$A$2:$T$78,10,FALSE)</f>
        <v>435</v>
      </c>
      <c r="K37" s="12">
        <f>VLOOKUP($A$10:$A$94,dt!$A$2:$T$78,11,FALSE)</f>
        <v>124</v>
      </c>
      <c r="L37" s="12">
        <f>VLOOKUP($A$10:$A$94,dt!$A$2:$T$78,12,FALSE)</f>
        <v>19665</v>
      </c>
      <c r="M37" s="12">
        <f>VLOOKUP($A$10:$A$94,dt!$A$2:$T$78,13,FALSE)</f>
        <v>34412</v>
      </c>
      <c r="N37" s="12">
        <f>VLOOKUP($A$10:$A$94,dt!$A$2:$T$78,14,FALSE)</f>
        <v>40113</v>
      </c>
      <c r="O37" s="12">
        <f>VLOOKUP($A$10:$A$94,dt!$A$2:$T$78,15,FALSE)</f>
        <v>94190</v>
      </c>
      <c r="P37" s="12">
        <f>VLOOKUP($A$10:$A$94,dt!$A$2:$T$78,16,FALSE)</f>
        <v>20504</v>
      </c>
      <c r="Q37" s="12">
        <f>VLOOKUP($A$10:$A$94,dt!$A$2:$T$78,17,FALSE)</f>
        <v>156</v>
      </c>
      <c r="R37" s="12">
        <f>VLOOKUP($A$10:$A$94,dt!$A$2:$T$78,18,FALSE)</f>
        <v>33</v>
      </c>
      <c r="S37" s="12">
        <f>VLOOKUP($A$10:$A$94,dt!$A$2:$T$78,19,FALSE)</f>
        <v>111658</v>
      </c>
      <c r="T37" s="12">
        <f>VLOOKUP($A$10:$A$94,dt!$A$2:$T$78,20,FALSE)</f>
        <v>25926</v>
      </c>
      <c r="U37" s="31"/>
    </row>
    <row r="38" spans="1:21" ht="20.45" customHeight="1">
      <c r="A38" s="15" t="s">
        <v>14</v>
      </c>
      <c r="B38" s="16">
        <f>SUM(B39:B50)</f>
        <v>220411</v>
      </c>
      <c r="C38" s="16">
        <f t="shared" ref="C38:T38" si="8">SUM(C39:C50)</f>
        <v>381653</v>
      </c>
      <c r="D38" s="16">
        <f t="shared" si="8"/>
        <v>315976</v>
      </c>
      <c r="E38" s="16">
        <f t="shared" si="8"/>
        <v>918040</v>
      </c>
      <c r="F38" s="16">
        <f t="shared" si="8"/>
        <v>174982</v>
      </c>
      <c r="G38" s="16">
        <f t="shared" ref="G38:K38" si="9">SUM(G39:G50)</f>
        <v>7487</v>
      </c>
      <c r="H38" s="16">
        <f t="shared" si="9"/>
        <v>13542</v>
      </c>
      <c r="I38" s="16">
        <f t="shared" si="9"/>
        <v>11589</v>
      </c>
      <c r="J38" s="16">
        <f t="shared" si="9"/>
        <v>32618</v>
      </c>
      <c r="K38" s="16">
        <f t="shared" si="9"/>
        <v>7676</v>
      </c>
      <c r="L38" s="16">
        <f t="shared" si="8"/>
        <v>255231</v>
      </c>
      <c r="M38" s="16">
        <f t="shared" si="8"/>
        <v>434795</v>
      </c>
      <c r="N38" s="16">
        <f t="shared" si="8"/>
        <v>504891</v>
      </c>
      <c r="O38" s="16">
        <f t="shared" si="8"/>
        <v>1194917</v>
      </c>
      <c r="P38" s="16">
        <f t="shared" si="8"/>
        <v>225178</v>
      </c>
      <c r="Q38" s="16">
        <f t="shared" si="8"/>
        <v>30015</v>
      </c>
      <c r="R38" s="16">
        <f t="shared" si="8"/>
        <v>6577</v>
      </c>
      <c r="S38" s="16">
        <f t="shared" si="8"/>
        <v>2175590</v>
      </c>
      <c r="T38" s="16">
        <f t="shared" si="8"/>
        <v>406560</v>
      </c>
      <c r="U38" s="30"/>
    </row>
    <row r="39" spans="1:21" ht="20.45" customHeight="1">
      <c r="A39" s="11" t="s">
        <v>69</v>
      </c>
      <c r="B39" s="12">
        <f>VLOOKUP($A$10:$A$94,dt!$A$2:$T$78,2,FALSE)</f>
        <v>8954</v>
      </c>
      <c r="C39" s="12">
        <f>VLOOKUP($A$10:$A$94,dt!$A$2:$T$78,3,FALSE)</f>
        <v>11609</v>
      </c>
      <c r="D39" s="12">
        <f>VLOOKUP($A$10:$A$94,dt!$A$2:$T$78,4,FALSE)</f>
        <v>9651</v>
      </c>
      <c r="E39" s="12">
        <f>VLOOKUP($A$10:$A$94,dt!$A$2:$T$78,5,FALSE)</f>
        <v>30214</v>
      </c>
      <c r="F39" s="12">
        <f>VLOOKUP($A$10:$A$94,dt!$A$2:$T$78,6,FALSE)</f>
        <v>4184</v>
      </c>
      <c r="G39" s="12">
        <f>VLOOKUP($A$10:$A$94,dt!$A$2:$T$78,7,FALSE)</f>
        <v>264</v>
      </c>
      <c r="H39" s="12">
        <f>VLOOKUP($A$10:$A$94,dt!$A$2:$T$78,8,FALSE)</f>
        <v>426</v>
      </c>
      <c r="I39" s="12">
        <f>VLOOKUP($A$10:$A$94,dt!$A$2:$T$78,9,FALSE)</f>
        <v>428</v>
      </c>
      <c r="J39" s="12">
        <f>VLOOKUP($A$10:$A$94,dt!$A$2:$T$78,10,FALSE)</f>
        <v>1118</v>
      </c>
      <c r="K39" s="12">
        <f>VLOOKUP($A$10:$A$94,dt!$A$2:$T$78,11,FALSE)</f>
        <v>251</v>
      </c>
      <c r="L39" s="12">
        <f>VLOOKUP($A$10:$A$94,dt!$A$2:$T$78,12,FALSE)</f>
        <v>4055</v>
      </c>
      <c r="M39" s="12">
        <f>VLOOKUP($A$10:$A$94,dt!$A$2:$T$78,13,FALSE)</f>
        <v>6304</v>
      </c>
      <c r="N39" s="12">
        <f>VLOOKUP($A$10:$A$94,dt!$A$2:$T$78,14,FALSE)</f>
        <v>7626</v>
      </c>
      <c r="O39" s="12">
        <f>VLOOKUP($A$10:$A$94,dt!$A$2:$T$78,15,FALSE)</f>
        <v>17985</v>
      </c>
      <c r="P39" s="12">
        <f>VLOOKUP($A$10:$A$94,dt!$A$2:$T$78,16,FALSE)</f>
        <v>2515</v>
      </c>
      <c r="Q39" s="12">
        <f>VLOOKUP($A$10:$A$94,dt!$A$2:$T$78,17,FALSE)</f>
        <v>304</v>
      </c>
      <c r="R39" s="12">
        <f>VLOOKUP($A$10:$A$94,dt!$A$2:$T$78,18,FALSE)</f>
        <v>52</v>
      </c>
      <c r="S39" s="12">
        <f>VLOOKUP($A$10:$A$94,dt!$A$2:$T$78,19,FALSE)</f>
        <v>49621</v>
      </c>
      <c r="T39" s="12">
        <f>VLOOKUP($A$10:$A$94,dt!$A$2:$T$78,20,FALSE)</f>
        <v>6641</v>
      </c>
      <c r="U39" s="31"/>
    </row>
    <row r="40" spans="1:21" ht="20.45" customHeight="1">
      <c r="A40" s="11" t="s">
        <v>70</v>
      </c>
      <c r="B40" s="12">
        <f>VLOOKUP($A$10:$A$94,dt!$A$2:$T$78,2,FALSE)</f>
        <v>6316</v>
      </c>
      <c r="C40" s="12">
        <f>VLOOKUP($A$10:$A$94,dt!$A$2:$T$78,3,FALSE)</f>
        <v>11245</v>
      </c>
      <c r="D40" s="12">
        <f>VLOOKUP($A$10:$A$94,dt!$A$2:$T$78,4,FALSE)</f>
        <v>8765</v>
      </c>
      <c r="E40" s="12">
        <f>VLOOKUP($A$10:$A$94,dt!$A$2:$T$78,5,FALSE)</f>
        <v>26326</v>
      </c>
      <c r="F40" s="12">
        <f>VLOOKUP($A$10:$A$94,dt!$A$2:$T$78,6,FALSE)</f>
        <v>4153</v>
      </c>
      <c r="G40" s="12">
        <f>VLOOKUP($A$10:$A$94,dt!$A$2:$T$78,7,FALSE)</f>
        <v>257</v>
      </c>
      <c r="H40" s="12">
        <f>VLOOKUP($A$10:$A$94,dt!$A$2:$T$78,8,FALSE)</f>
        <v>511</v>
      </c>
      <c r="I40" s="12">
        <f>VLOOKUP($A$10:$A$94,dt!$A$2:$T$78,9,FALSE)</f>
        <v>631</v>
      </c>
      <c r="J40" s="12">
        <f>VLOOKUP($A$10:$A$94,dt!$A$2:$T$78,10,FALSE)</f>
        <v>1399</v>
      </c>
      <c r="K40" s="12">
        <f>VLOOKUP($A$10:$A$94,dt!$A$2:$T$78,11,FALSE)</f>
        <v>164</v>
      </c>
      <c r="L40" s="12">
        <f>VLOOKUP($A$10:$A$94,dt!$A$2:$T$78,12,FALSE)</f>
        <v>6997</v>
      </c>
      <c r="M40" s="12">
        <f>VLOOKUP($A$10:$A$94,dt!$A$2:$T$78,13,FALSE)</f>
        <v>11015</v>
      </c>
      <c r="N40" s="12">
        <f>VLOOKUP($A$10:$A$94,dt!$A$2:$T$78,14,FALSE)</f>
        <v>16568</v>
      </c>
      <c r="O40" s="12">
        <f>VLOOKUP($A$10:$A$94,dt!$A$2:$T$78,15,FALSE)</f>
        <v>34580</v>
      </c>
      <c r="P40" s="12">
        <f>VLOOKUP($A$10:$A$94,dt!$A$2:$T$78,16,FALSE)</f>
        <v>4601</v>
      </c>
      <c r="Q40" s="12">
        <f>VLOOKUP($A$10:$A$94,dt!$A$2:$T$78,17,FALSE)</f>
        <v>371</v>
      </c>
      <c r="R40" s="12">
        <f>VLOOKUP($A$10:$A$94,dt!$A$2:$T$78,18,FALSE)</f>
        <v>50</v>
      </c>
      <c r="S40" s="12">
        <f>VLOOKUP($A$10:$A$94,dt!$A$2:$T$78,19,FALSE)</f>
        <v>62676</v>
      </c>
      <c r="T40" s="12">
        <f>VLOOKUP($A$10:$A$94,dt!$A$2:$T$78,20,FALSE)</f>
        <v>8926</v>
      </c>
      <c r="U40" s="31"/>
    </row>
    <row r="41" spans="1:21" ht="20.45" customHeight="1">
      <c r="A41" s="11" t="s">
        <v>71</v>
      </c>
      <c r="B41" s="12">
        <f>VLOOKUP($A$10:$A$94,dt!$A$2:$T$78,2,FALSE)</f>
        <v>25279</v>
      </c>
      <c r="C41" s="12">
        <f>VLOOKUP($A$10:$A$94,dt!$A$2:$T$78,3,FALSE)</f>
        <v>50712</v>
      </c>
      <c r="D41" s="12">
        <f>VLOOKUP($A$10:$A$94,dt!$A$2:$T$78,4,FALSE)</f>
        <v>47496</v>
      </c>
      <c r="E41" s="12">
        <f>VLOOKUP($A$10:$A$94,dt!$A$2:$T$78,5,FALSE)</f>
        <v>123487</v>
      </c>
      <c r="F41" s="12">
        <f>VLOOKUP($A$10:$A$94,dt!$A$2:$T$78,6,FALSE)</f>
        <v>23115</v>
      </c>
      <c r="G41" s="12">
        <f>VLOOKUP($A$10:$A$94,dt!$A$2:$T$78,7,FALSE)</f>
        <v>1257</v>
      </c>
      <c r="H41" s="12">
        <f>VLOOKUP($A$10:$A$94,dt!$A$2:$T$78,8,FALSE)</f>
        <v>2672</v>
      </c>
      <c r="I41" s="12">
        <f>VLOOKUP($A$10:$A$94,dt!$A$2:$T$78,9,FALSE)</f>
        <v>1977</v>
      </c>
      <c r="J41" s="12">
        <f>VLOOKUP($A$10:$A$94,dt!$A$2:$T$78,10,FALSE)</f>
        <v>5906</v>
      </c>
      <c r="K41" s="12">
        <f>VLOOKUP($A$10:$A$94,dt!$A$2:$T$78,11,FALSE)</f>
        <v>1236</v>
      </c>
      <c r="L41" s="12">
        <f>VLOOKUP($A$10:$A$94,dt!$A$2:$T$78,12,FALSE)</f>
        <v>35931</v>
      </c>
      <c r="M41" s="12">
        <f>VLOOKUP($A$10:$A$94,dt!$A$2:$T$78,13,FALSE)</f>
        <v>71013</v>
      </c>
      <c r="N41" s="12">
        <f>VLOOKUP($A$10:$A$94,dt!$A$2:$T$78,14,FALSE)</f>
        <v>71120</v>
      </c>
      <c r="O41" s="12">
        <f>VLOOKUP($A$10:$A$94,dt!$A$2:$T$78,15,FALSE)</f>
        <v>178064</v>
      </c>
      <c r="P41" s="12">
        <f>VLOOKUP($A$10:$A$94,dt!$A$2:$T$78,16,FALSE)</f>
        <v>29834</v>
      </c>
      <c r="Q41" s="12">
        <f>VLOOKUP($A$10:$A$94,dt!$A$2:$T$78,17,FALSE)</f>
        <v>3201</v>
      </c>
      <c r="R41" s="12">
        <f>VLOOKUP($A$10:$A$94,dt!$A$2:$T$78,18,FALSE)</f>
        <v>459</v>
      </c>
      <c r="S41" s="12">
        <f>VLOOKUP($A$10:$A$94,dt!$A$2:$T$78,19,FALSE)</f>
        <v>310658</v>
      </c>
      <c r="T41" s="12">
        <f>VLOOKUP($A$10:$A$94,dt!$A$2:$T$78,20,FALSE)</f>
        <v>53833</v>
      </c>
      <c r="U41" s="31"/>
    </row>
    <row r="42" spans="1:21" ht="20.45" customHeight="1">
      <c r="A42" s="11" t="s">
        <v>72</v>
      </c>
      <c r="B42" s="12">
        <f>VLOOKUP($A$10:$A$94,dt!$A$2:$T$78,2,FALSE)</f>
        <v>31129</v>
      </c>
      <c r="C42" s="12">
        <f>VLOOKUP($A$10:$A$94,dt!$A$2:$T$78,3,FALSE)</f>
        <v>48733</v>
      </c>
      <c r="D42" s="12">
        <f>VLOOKUP($A$10:$A$94,dt!$A$2:$T$78,4,FALSE)</f>
        <v>39409</v>
      </c>
      <c r="E42" s="12">
        <f>VLOOKUP($A$10:$A$94,dt!$A$2:$T$78,5,FALSE)</f>
        <v>119271</v>
      </c>
      <c r="F42" s="12">
        <f>VLOOKUP($A$10:$A$94,dt!$A$2:$T$78,6,FALSE)</f>
        <v>19727</v>
      </c>
      <c r="G42" s="12">
        <f>VLOOKUP($A$10:$A$94,dt!$A$2:$T$78,7,FALSE)</f>
        <v>734</v>
      </c>
      <c r="H42" s="12">
        <f>VLOOKUP($A$10:$A$94,dt!$A$2:$T$78,8,FALSE)</f>
        <v>1299</v>
      </c>
      <c r="I42" s="12">
        <f>VLOOKUP($A$10:$A$94,dt!$A$2:$T$78,9,FALSE)</f>
        <v>1114</v>
      </c>
      <c r="J42" s="12">
        <f>VLOOKUP($A$10:$A$94,dt!$A$2:$T$78,10,FALSE)</f>
        <v>3147</v>
      </c>
      <c r="K42" s="12">
        <f>VLOOKUP($A$10:$A$94,dt!$A$2:$T$78,11,FALSE)</f>
        <v>686</v>
      </c>
      <c r="L42" s="12">
        <f>VLOOKUP($A$10:$A$94,dt!$A$2:$T$78,12,FALSE)</f>
        <v>13618</v>
      </c>
      <c r="M42" s="12">
        <f>VLOOKUP($A$10:$A$94,dt!$A$2:$T$78,13,FALSE)</f>
        <v>24764</v>
      </c>
      <c r="N42" s="12">
        <f>VLOOKUP($A$10:$A$94,dt!$A$2:$T$78,14,FALSE)</f>
        <v>27523</v>
      </c>
      <c r="O42" s="12">
        <f>VLOOKUP($A$10:$A$94,dt!$A$2:$T$78,15,FALSE)</f>
        <v>65905</v>
      </c>
      <c r="P42" s="12">
        <f>VLOOKUP($A$10:$A$94,dt!$A$2:$T$78,16,FALSE)</f>
        <v>10946</v>
      </c>
      <c r="Q42" s="12">
        <f>VLOOKUP($A$10:$A$94,dt!$A$2:$T$78,17,FALSE)</f>
        <v>1721</v>
      </c>
      <c r="R42" s="12">
        <f>VLOOKUP($A$10:$A$94,dt!$A$2:$T$78,18,FALSE)</f>
        <v>248</v>
      </c>
      <c r="S42" s="12">
        <f>VLOOKUP($A$10:$A$94,dt!$A$2:$T$78,19,FALSE)</f>
        <v>190044</v>
      </c>
      <c r="T42" s="12">
        <f>VLOOKUP($A$10:$A$94,dt!$A$2:$T$78,20,FALSE)</f>
        <v>29978</v>
      </c>
      <c r="U42" s="31"/>
    </row>
    <row r="43" spans="1:21" ht="20.45" customHeight="1">
      <c r="A43" s="11" t="s">
        <v>73</v>
      </c>
      <c r="B43" s="12">
        <f>VLOOKUP($A$10:$A$94,dt!$A$2:$T$78,2,FALSE)</f>
        <v>5582</v>
      </c>
      <c r="C43" s="12">
        <f>VLOOKUP($A$10:$A$94,dt!$A$2:$T$78,3,FALSE)</f>
        <v>9260</v>
      </c>
      <c r="D43" s="12">
        <f>VLOOKUP($A$10:$A$94,dt!$A$2:$T$78,4,FALSE)</f>
        <v>8682</v>
      </c>
      <c r="E43" s="12">
        <f>VLOOKUP($A$10:$A$94,dt!$A$2:$T$78,5,FALSE)</f>
        <v>23524</v>
      </c>
      <c r="F43" s="12">
        <f>VLOOKUP($A$10:$A$94,dt!$A$2:$T$78,6,FALSE)</f>
        <v>2595</v>
      </c>
      <c r="G43" s="12">
        <f>VLOOKUP($A$10:$A$94,dt!$A$2:$T$78,7,FALSE)</f>
        <v>100</v>
      </c>
      <c r="H43" s="12">
        <f>VLOOKUP($A$10:$A$94,dt!$A$2:$T$78,8,FALSE)</f>
        <v>247</v>
      </c>
      <c r="I43" s="12">
        <f>VLOOKUP($A$10:$A$94,dt!$A$2:$T$78,9,FALSE)</f>
        <v>173</v>
      </c>
      <c r="J43" s="12">
        <f>VLOOKUP($A$10:$A$94,dt!$A$2:$T$78,10,FALSE)</f>
        <v>520</v>
      </c>
      <c r="K43" s="12">
        <f>VLOOKUP($A$10:$A$94,dt!$A$2:$T$78,11,FALSE)</f>
        <v>84</v>
      </c>
      <c r="L43" s="12">
        <f>VLOOKUP($A$10:$A$94,dt!$A$2:$T$78,12,FALSE)</f>
        <v>6164</v>
      </c>
      <c r="M43" s="12">
        <f>VLOOKUP($A$10:$A$94,dt!$A$2:$T$78,13,FALSE)</f>
        <v>11363</v>
      </c>
      <c r="N43" s="12">
        <f>VLOOKUP($A$10:$A$94,dt!$A$2:$T$78,14,FALSE)</f>
        <v>9273</v>
      </c>
      <c r="O43" s="12">
        <f>VLOOKUP($A$10:$A$94,dt!$A$2:$T$78,15,FALSE)</f>
        <v>26800</v>
      </c>
      <c r="P43" s="12">
        <f>VLOOKUP($A$10:$A$94,dt!$A$2:$T$78,16,FALSE)</f>
        <v>3307</v>
      </c>
      <c r="Q43" s="12">
        <f>VLOOKUP($A$10:$A$94,dt!$A$2:$T$78,17,FALSE)</f>
        <v>66</v>
      </c>
      <c r="R43" s="12">
        <f>VLOOKUP($A$10:$A$94,dt!$A$2:$T$78,18,FALSE)</f>
        <v>16</v>
      </c>
      <c r="S43" s="12">
        <f>VLOOKUP($A$10:$A$94,dt!$A$2:$T$78,19,FALSE)</f>
        <v>50910</v>
      </c>
      <c r="T43" s="12">
        <f>VLOOKUP($A$10:$A$94,dt!$A$2:$T$78,20,FALSE)</f>
        <v>5878</v>
      </c>
      <c r="U43" s="31"/>
    </row>
    <row r="44" spans="1:21" ht="20.45" customHeight="1">
      <c r="A44" s="11" t="s">
        <v>74</v>
      </c>
      <c r="B44" s="12">
        <f>VLOOKUP($A$10:$A$94,dt!$A$2:$T$78,2,FALSE)</f>
        <v>11772</v>
      </c>
      <c r="C44" s="12">
        <f>VLOOKUP($A$10:$A$94,dt!$A$2:$T$78,3,FALSE)</f>
        <v>16535</v>
      </c>
      <c r="D44" s="12">
        <f>VLOOKUP($A$10:$A$94,dt!$A$2:$T$78,4,FALSE)</f>
        <v>11660</v>
      </c>
      <c r="E44" s="12">
        <f>VLOOKUP($A$10:$A$94,dt!$A$2:$T$78,5,FALSE)</f>
        <v>39967</v>
      </c>
      <c r="F44" s="12">
        <f>VLOOKUP($A$10:$A$94,dt!$A$2:$T$78,6,FALSE)</f>
        <v>6439</v>
      </c>
      <c r="G44" s="12">
        <f>VLOOKUP($A$10:$A$94,dt!$A$2:$T$78,7,FALSE)</f>
        <v>158</v>
      </c>
      <c r="H44" s="12">
        <f>VLOOKUP($A$10:$A$94,dt!$A$2:$T$78,8,FALSE)</f>
        <v>334</v>
      </c>
      <c r="I44" s="12">
        <f>VLOOKUP($A$10:$A$94,dt!$A$2:$T$78,9,FALSE)</f>
        <v>218</v>
      </c>
      <c r="J44" s="12">
        <f>VLOOKUP($A$10:$A$94,dt!$A$2:$T$78,10,FALSE)</f>
        <v>710</v>
      </c>
      <c r="K44" s="12">
        <f>VLOOKUP($A$10:$A$94,dt!$A$2:$T$78,11,FALSE)</f>
        <v>167</v>
      </c>
      <c r="L44" s="12">
        <f>VLOOKUP($A$10:$A$94,dt!$A$2:$T$78,12,FALSE)</f>
        <v>4489</v>
      </c>
      <c r="M44" s="12">
        <f>VLOOKUP($A$10:$A$94,dt!$A$2:$T$78,13,FALSE)</f>
        <v>7143</v>
      </c>
      <c r="N44" s="12">
        <f>VLOOKUP($A$10:$A$94,dt!$A$2:$T$78,14,FALSE)</f>
        <v>8650</v>
      </c>
      <c r="O44" s="12">
        <f>VLOOKUP($A$10:$A$94,dt!$A$2:$T$78,15,FALSE)</f>
        <v>20282</v>
      </c>
      <c r="P44" s="12">
        <f>VLOOKUP($A$10:$A$94,dt!$A$2:$T$78,16,FALSE)</f>
        <v>3236</v>
      </c>
      <c r="Q44" s="12">
        <f>VLOOKUP($A$10:$A$94,dt!$A$2:$T$78,17,FALSE)</f>
        <v>491</v>
      </c>
      <c r="R44" s="12">
        <f>VLOOKUP($A$10:$A$94,dt!$A$2:$T$78,18,FALSE)</f>
        <v>59</v>
      </c>
      <c r="S44" s="12">
        <f>VLOOKUP($A$10:$A$94,dt!$A$2:$T$78,19,FALSE)</f>
        <v>61450</v>
      </c>
      <c r="T44" s="12">
        <f>VLOOKUP($A$10:$A$94,dt!$A$2:$T$78,20,FALSE)</f>
        <v>9642</v>
      </c>
      <c r="U44" s="31"/>
    </row>
    <row r="45" spans="1:21" ht="20.45" customHeight="1">
      <c r="A45" s="11" t="s">
        <v>75</v>
      </c>
      <c r="B45" s="12">
        <f>VLOOKUP($A$10:$A$94,dt!$A$2:$T$78,2,FALSE)</f>
        <v>13061</v>
      </c>
      <c r="C45" s="12">
        <f>VLOOKUP($A$10:$A$94,dt!$A$2:$T$78,3,FALSE)</f>
        <v>12784</v>
      </c>
      <c r="D45" s="12">
        <f>VLOOKUP($A$10:$A$94,dt!$A$2:$T$78,4,FALSE)</f>
        <v>15020</v>
      </c>
      <c r="E45" s="12">
        <f>VLOOKUP($A$10:$A$94,dt!$A$2:$T$78,5,FALSE)</f>
        <v>40865</v>
      </c>
      <c r="F45" s="12">
        <f>VLOOKUP($A$10:$A$94,dt!$A$2:$T$78,6,FALSE)</f>
        <v>6891</v>
      </c>
      <c r="G45" s="12">
        <f>VLOOKUP($A$10:$A$94,dt!$A$2:$T$78,7,FALSE)</f>
        <v>1087</v>
      </c>
      <c r="H45" s="12">
        <f>VLOOKUP($A$10:$A$94,dt!$A$2:$T$78,8,FALSE)</f>
        <v>1459</v>
      </c>
      <c r="I45" s="12">
        <f>VLOOKUP($A$10:$A$94,dt!$A$2:$T$78,9,FALSE)</f>
        <v>1333</v>
      </c>
      <c r="J45" s="12">
        <f>VLOOKUP($A$10:$A$94,dt!$A$2:$T$78,10,FALSE)</f>
        <v>3879</v>
      </c>
      <c r="K45" s="12">
        <f>VLOOKUP($A$10:$A$94,dt!$A$2:$T$78,11,FALSE)</f>
        <v>884</v>
      </c>
      <c r="L45" s="12">
        <f>VLOOKUP($A$10:$A$94,dt!$A$2:$T$78,12,FALSE)</f>
        <v>69399</v>
      </c>
      <c r="M45" s="12">
        <f>VLOOKUP($A$10:$A$94,dt!$A$2:$T$78,13,FALSE)</f>
        <v>101036</v>
      </c>
      <c r="N45" s="12">
        <f>VLOOKUP($A$10:$A$94,dt!$A$2:$T$78,14,FALSE)</f>
        <v>123918</v>
      </c>
      <c r="O45" s="12">
        <f>VLOOKUP($A$10:$A$94,dt!$A$2:$T$78,15,FALSE)</f>
        <v>294353</v>
      </c>
      <c r="P45" s="12">
        <f>VLOOKUP($A$10:$A$94,dt!$A$2:$T$78,16,FALSE)</f>
        <v>51311</v>
      </c>
      <c r="Q45" s="12">
        <f>VLOOKUP($A$10:$A$94,dt!$A$2:$T$78,17,FALSE)</f>
        <v>3971</v>
      </c>
      <c r="R45" s="12">
        <f>VLOOKUP($A$10:$A$94,dt!$A$2:$T$78,18,FALSE)</f>
        <v>631</v>
      </c>
      <c r="S45" s="12">
        <f>VLOOKUP($A$10:$A$94,dt!$A$2:$T$78,19,FALSE)</f>
        <v>343068</v>
      </c>
      <c r="T45" s="12">
        <f>VLOOKUP($A$10:$A$94,dt!$A$2:$T$78,20,FALSE)</f>
        <v>61676</v>
      </c>
      <c r="U45" s="31"/>
    </row>
    <row r="46" spans="1:21" ht="20.45" customHeight="1">
      <c r="A46" s="11" t="s">
        <v>76</v>
      </c>
      <c r="B46" s="12">
        <f>VLOOKUP($A$10:$A$94,dt!$A$2:$T$78,2,FALSE)</f>
        <v>43731</v>
      </c>
      <c r="C46" s="12">
        <f>VLOOKUP($A$10:$A$94,dt!$A$2:$T$78,3,FALSE)</f>
        <v>76746</v>
      </c>
      <c r="D46" s="12">
        <f>VLOOKUP($A$10:$A$94,dt!$A$2:$T$78,4,FALSE)</f>
        <v>79056</v>
      </c>
      <c r="E46" s="12">
        <f>VLOOKUP($A$10:$A$94,dt!$A$2:$T$78,5,FALSE)</f>
        <v>199533</v>
      </c>
      <c r="F46" s="12">
        <f>VLOOKUP($A$10:$A$94,dt!$A$2:$T$78,6,FALSE)</f>
        <v>40096</v>
      </c>
      <c r="G46" s="12">
        <f>VLOOKUP($A$10:$A$94,dt!$A$2:$T$78,7,FALSE)</f>
        <v>1391</v>
      </c>
      <c r="H46" s="12">
        <f>VLOOKUP($A$10:$A$94,dt!$A$2:$T$78,8,FALSE)</f>
        <v>2137</v>
      </c>
      <c r="I46" s="12">
        <f>VLOOKUP($A$10:$A$94,dt!$A$2:$T$78,9,FALSE)</f>
        <v>2033</v>
      </c>
      <c r="J46" s="12">
        <f>VLOOKUP($A$10:$A$94,dt!$A$2:$T$78,10,FALSE)</f>
        <v>5561</v>
      </c>
      <c r="K46" s="12">
        <f>VLOOKUP($A$10:$A$94,dt!$A$2:$T$78,11,FALSE)</f>
        <v>1353</v>
      </c>
      <c r="L46" s="12">
        <f>VLOOKUP($A$10:$A$94,dt!$A$2:$T$78,12,FALSE)</f>
        <v>41990</v>
      </c>
      <c r="M46" s="12">
        <f>VLOOKUP($A$10:$A$94,dt!$A$2:$T$78,13,FALSE)</f>
        <v>73043</v>
      </c>
      <c r="N46" s="12">
        <f>VLOOKUP($A$10:$A$94,dt!$A$2:$T$78,14,FALSE)</f>
        <v>89449</v>
      </c>
      <c r="O46" s="12">
        <f>VLOOKUP($A$10:$A$94,dt!$A$2:$T$78,15,FALSE)</f>
        <v>204482</v>
      </c>
      <c r="P46" s="12">
        <f>VLOOKUP($A$10:$A$94,dt!$A$2:$T$78,16,FALSE)</f>
        <v>48701</v>
      </c>
      <c r="Q46" s="12">
        <f>VLOOKUP($A$10:$A$94,dt!$A$2:$T$78,17,FALSE)</f>
        <v>2322</v>
      </c>
      <c r="R46" s="12">
        <f>VLOOKUP($A$10:$A$94,dt!$A$2:$T$78,18,FALSE)</f>
        <v>602</v>
      </c>
      <c r="S46" s="12">
        <f>VLOOKUP($A$10:$A$94,dt!$A$2:$T$78,19,FALSE)</f>
        <v>411898</v>
      </c>
      <c r="T46" s="12">
        <f>VLOOKUP($A$10:$A$94,dt!$A$2:$T$78,20,FALSE)</f>
        <v>89430</v>
      </c>
      <c r="U46" s="31"/>
    </row>
    <row r="47" spans="1:21" ht="20.45" customHeight="1">
      <c r="A47" s="11" t="s">
        <v>77</v>
      </c>
      <c r="B47" s="12">
        <f>VLOOKUP($A$10:$A$94,dt!$A$2:$T$78,2,FALSE)</f>
        <v>11768</v>
      </c>
      <c r="C47" s="12">
        <f>VLOOKUP($A$10:$A$94,dt!$A$2:$T$78,3,FALSE)</f>
        <v>20472</v>
      </c>
      <c r="D47" s="12">
        <f>VLOOKUP($A$10:$A$94,dt!$A$2:$T$78,4,FALSE)</f>
        <v>19207</v>
      </c>
      <c r="E47" s="12">
        <f>VLOOKUP($A$10:$A$94,dt!$A$2:$T$78,5,FALSE)</f>
        <v>51447</v>
      </c>
      <c r="F47" s="12">
        <f>VLOOKUP($A$10:$A$94,dt!$A$2:$T$78,6,FALSE)</f>
        <v>10478</v>
      </c>
      <c r="G47" s="12">
        <f>VLOOKUP($A$10:$A$94,dt!$A$2:$T$78,7,FALSE)</f>
        <v>696</v>
      </c>
      <c r="H47" s="12">
        <f>VLOOKUP($A$10:$A$94,dt!$A$2:$T$78,8,FALSE)</f>
        <v>1186</v>
      </c>
      <c r="I47" s="12">
        <f>VLOOKUP($A$10:$A$94,dt!$A$2:$T$78,9,FALSE)</f>
        <v>1310</v>
      </c>
      <c r="J47" s="12">
        <f>VLOOKUP($A$10:$A$94,dt!$A$2:$T$78,10,FALSE)</f>
        <v>3192</v>
      </c>
      <c r="K47" s="12">
        <f>VLOOKUP($A$10:$A$94,dt!$A$2:$T$78,11,FALSE)</f>
        <v>879</v>
      </c>
      <c r="L47" s="12">
        <f>VLOOKUP($A$10:$A$94,dt!$A$2:$T$78,12,FALSE)</f>
        <v>19589</v>
      </c>
      <c r="M47" s="12">
        <f>VLOOKUP($A$10:$A$94,dt!$A$2:$T$78,13,FALSE)</f>
        <v>35498</v>
      </c>
      <c r="N47" s="12">
        <f>VLOOKUP($A$10:$A$94,dt!$A$2:$T$78,14,FALSE)</f>
        <v>50641</v>
      </c>
      <c r="O47" s="12">
        <f>VLOOKUP($A$10:$A$94,dt!$A$2:$T$78,15,FALSE)</f>
        <v>105728</v>
      </c>
      <c r="P47" s="12">
        <f>VLOOKUP($A$10:$A$94,dt!$A$2:$T$78,16,FALSE)</f>
        <v>20245</v>
      </c>
      <c r="Q47" s="12">
        <f>VLOOKUP($A$10:$A$94,dt!$A$2:$T$78,17,FALSE)</f>
        <v>1131</v>
      </c>
      <c r="R47" s="12">
        <f>VLOOKUP($A$10:$A$94,dt!$A$2:$T$78,18,FALSE)</f>
        <v>302</v>
      </c>
      <c r="S47" s="12">
        <f>VLOOKUP($A$10:$A$94,dt!$A$2:$T$78,19,FALSE)</f>
        <v>161498</v>
      </c>
      <c r="T47" s="12">
        <f>VLOOKUP($A$10:$A$94,dt!$A$2:$T$78,20,FALSE)</f>
        <v>32436</v>
      </c>
      <c r="U47" s="31"/>
    </row>
    <row r="48" spans="1:21" ht="20.45" customHeight="1">
      <c r="A48" s="11" t="s">
        <v>78</v>
      </c>
      <c r="B48" s="12">
        <f>VLOOKUP($A$10:$A$94,dt!$A$2:$T$78,2,FALSE)</f>
        <v>30415</v>
      </c>
      <c r="C48" s="12">
        <f>VLOOKUP($A$10:$A$94,dt!$A$2:$T$78,3,FALSE)</f>
        <v>61132</v>
      </c>
      <c r="D48" s="12">
        <f>VLOOKUP($A$10:$A$94,dt!$A$2:$T$78,4,FALSE)</f>
        <v>41255</v>
      </c>
      <c r="E48" s="12">
        <f>VLOOKUP($A$10:$A$94,dt!$A$2:$T$78,5,FALSE)</f>
        <v>132802</v>
      </c>
      <c r="F48" s="12">
        <f>VLOOKUP($A$10:$A$94,dt!$A$2:$T$78,6,FALSE)</f>
        <v>27509</v>
      </c>
      <c r="G48" s="12">
        <f>VLOOKUP($A$10:$A$94,dt!$A$2:$T$78,7,FALSE)</f>
        <v>555</v>
      </c>
      <c r="H48" s="12">
        <f>VLOOKUP($A$10:$A$94,dt!$A$2:$T$78,8,FALSE)</f>
        <v>1212</v>
      </c>
      <c r="I48" s="12">
        <f>VLOOKUP($A$10:$A$94,dt!$A$2:$T$78,9,FALSE)</f>
        <v>902</v>
      </c>
      <c r="J48" s="12">
        <f>VLOOKUP($A$10:$A$94,dt!$A$2:$T$78,10,FALSE)</f>
        <v>2669</v>
      </c>
      <c r="K48" s="12">
        <f>VLOOKUP($A$10:$A$94,dt!$A$2:$T$78,11,FALSE)</f>
        <v>687</v>
      </c>
      <c r="L48" s="12">
        <f>VLOOKUP($A$10:$A$94,dt!$A$2:$T$78,12,FALSE)</f>
        <v>33245</v>
      </c>
      <c r="M48" s="12">
        <f>VLOOKUP($A$10:$A$94,dt!$A$2:$T$78,13,FALSE)</f>
        <v>54479</v>
      </c>
      <c r="N48" s="12">
        <f>VLOOKUP($A$10:$A$94,dt!$A$2:$T$78,14,FALSE)</f>
        <v>64827</v>
      </c>
      <c r="O48" s="12">
        <f>VLOOKUP($A$10:$A$94,dt!$A$2:$T$78,15,FALSE)</f>
        <v>152551</v>
      </c>
      <c r="P48" s="12">
        <f>VLOOKUP($A$10:$A$94,dt!$A$2:$T$78,16,FALSE)</f>
        <v>29600</v>
      </c>
      <c r="Q48" s="12">
        <f>VLOOKUP($A$10:$A$94,dt!$A$2:$T$78,17,FALSE)</f>
        <v>5495</v>
      </c>
      <c r="R48" s="12">
        <f>VLOOKUP($A$10:$A$94,dt!$A$2:$T$78,18,FALSE)</f>
        <v>1415</v>
      </c>
      <c r="S48" s="12">
        <f>VLOOKUP($A$10:$A$94,dt!$A$2:$T$78,19,FALSE)</f>
        <v>293517</v>
      </c>
      <c r="T48" s="12">
        <f>VLOOKUP($A$10:$A$94,dt!$A$2:$T$78,20,FALSE)</f>
        <v>57356</v>
      </c>
      <c r="U48" s="31"/>
    </row>
    <row r="49" spans="1:21" ht="20.45" customHeight="1">
      <c r="A49" s="11" t="s">
        <v>79</v>
      </c>
      <c r="B49" s="12">
        <f>VLOOKUP($A$10:$A$94,dt!$A$2:$T$78,2,FALSE)</f>
        <v>23792</v>
      </c>
      <c r="C49" s="12">
        <f>VLOOKUP($A$10:$A$94,dt!$A$2:$T$78,3,FALSE)</f>
        <v>41109</v>
      </c>
      <c r="D49" s="12">
        <f>VLOOKUP($A$10:$A$94,dt!$A$2:$T$78,4,FALSE)</f>
        <v>23606</v>
      </c>
      <c r="E49" s="12">
        <f>VLOOKUP($A$10:$A$94,dt!$A$2:$T$78,5,FALSE)</f>
        <v>88507</v>
      </c>
      <c r="F49" s="12">
        <f>VLOOKUP($A$10:$A$94,dt!$A$2:$T$78,6,FALSE)</f>
        <v>19089</v>
      </c>
      <c r="G49" s="12">
        <f>VLOOKUP($A$10:$A$94,dt!$A$2:$T$78,7,FALSE)</f>
        <v>787</v>
      </c>
      <c r="H49" s="12">
        <f>VLOOKUP($A$10:$A$94,dt!$A$2:$T$78,8,FALSE)</f>
        <v>1703</v>
      </c>
      <c r="I49" s="12">
        <f>VLOOKUP($A$10:$A$94,dt!$A$2:$T$78,9,FALSE)</f>
        <v>1205</v>
      </c>
      <c r="J49" s="12">
        <f>VLOOKUP($A$10:$A$94,dt!$A$2:$T$78,10,FALSE)</f>
        <v>3695</v>
      </c>
      <c r="K49" s="12">
        <f>VLOOKUP($A$10:$A$94,dt!$A$2:$T$78,11,FALSE)</f>
        <v>989</v>
      </c>
      <c r="L49" s="12">
        <f>VLOOKUP($A$10:$A$94,dt!$A$2:$T$78,12,FALSE)</f>
        <v>11258</v>
      </c>
      <c r="M49" s="12">
        <f>VLOOKUP($A$10:$A$94,dt!$A$2:$T$78,13,FALSE)</f>
        <v>22443</v>
      </c>
      <c r="N49" s="12">
        <f>VLOOKUP($A$10:$A$94,dt!$A$2:$T$78,14,FALSE)</f>
        <v>19866</v>
      </c>
      <c r="O49" s="12">
        <f>VLOOKUP($A$10:$A$94,dt!$A$2:$T$78,15,FALSE)</f>
        <v>53567</v>
      </c>
      <c r="P49" s="12">
        <f>VLOOKUP($A$10:$A$94,dt!$A$2:$T$78,16,FALSE)</f>
        <v>10989</v>
      </c>
      <c r="Q49" s="12">
        <f>VLOOKUP($A$10:$A$94,dt!$A$2:$T$78,17,FALSE)</f>
        <v>8712</v>
      </c>
      <c r="R49" s="12">
        <f>VLOOKUP($A$10:$A$94,dt!$A$2:$T$78,18,FALSE)</f>
        <v>2411</v>
      </c>
      <c r="S49" s="12">
        <f>VLOOKUP($A$10:$A$94,dt!$A$2:$T$78,19,FALSE)</f>
        <v>154481</v>
      </c>
      <c r="T49" s="12">
        <f>VLOOKUP($A$10:$A$94,dt!$A$2:$T$78,20,FALSE)</f>
        <v>30706</v>
      </c>
      <c r="U49" s="31"/>
    </row>
    <row r="50" spans="1:21" ht="20.45" customHeight="1">
      <c r="A50" s="11" t="s">
        <v>80</v>
      </c>
      <c r="B50" s="12">
        <f>VLOOKUP($A$10:$A$94,dt!$A$2:$T$78,2,FALSE)</f>
        <v>8612</v>
      </c>
      <c r="C50" s="12">
        <f>VLOOKUP($A$10:$A$94,dt!$A$2:$T$78,3,FALSE)</f>
        <v>21316</v>
      </c>
      <c r="D50" s="12">
        <f>VLOOKUP($A$10:$A$94,dt!$A$2:$T$78,4,FALSE)</f>
        <v>12169</v>
      </c>
      <c r="E50" s="12">
        <f>VLOOKUP($A$10:$A$94,dt!$A$2:$T$78,5,FALSE)</f>
        <v>42097</v>
      </c>
      <c r="F50" s="12">
        <f>VLOOKUP($A$10:$A$94,dt!$A$2:$T$78,6,FALSE)</f>
        <v>10706</v>
      </c>
      <c r="G50" s="12">
        <f>VLOOKUP($A$10:$A$94,dt!$A$2:$T$78,7,FALSE)</f>
        <v>201</v>
      </c>
      <c r="H50" s="12">
        <f>VLOOKUP($A$10:$A$94,dt!$A$2:$T$78,8,FALSE)</f>
        <v>356</v>
      </c>
      <c r="I50" s="12">
        <f>VLOOKUP($A$10:$A$94,dt!$A$2:$T$78,9,FALSE)</f>
        <v>265</v>
      </c>
      <c r="J50" s="12">
        <f>VLOOKUP($A$10:$A$94,dt!$A$2:$T$78,10,FALSE)</f>
        <v>822</v>
      </c>
      <c r="K50" s="12">
        <f>VLOOKUP($A$10:$A$94,dt!$A$2:$T$78,11,FALSE)</f>
        <v>296</v>
      </c>
      <c r="L50" s="12">
        <f>VLOOKUP($A$10:$A$94,dt!$A$2:$T$78,12,FALSE)</f>
        <v>8496</v>
      </c>
      <c r="M50" s="12">
        <f>VLOOKUP($A$10:$A$94,dt!$A$2:$T$78,13,FALSE)</f>
        <v>16694</v>
      </c>
      <c r="N50" s="12">
        <f>VLOOKUP($A$10:$A$94,dt!$A$2:$T$78,14,FALSE)</f>
        <v>15430</v>
      </c>
      <c r="O50" s="12">
        <f>VLOOKUP($A$10:$A$94,dt!$A$2:$T$78,15,FALSE)</f>
        <v>40620</v>
      </c>
      <c r="P50" s="12">
        <f>VLOOKUP($A$10:$A$94,dt!$A$2:$T$78,16,FALSE)</f>
        <v>9893</v>
      </c>
      <c r="Q50" s="12">
        <f>VLOOKUP($A$10:$A$94,dt!$A$2:$T$78,17,FALSE)</f>
        <v>2230</v>
      </c>
      <c r="R50" s="12">
        <f>VLOOKUP($A$10:$A$94,dt!$A$2:$T$78,18,FALSE)</f>
        <v>332</v>
      </c>
      <c r="S50" s="12">
        <f>VLOOKUP($A$10:$A$94,dt!$A$2:$T$78,19,FALSE)</f>
        <v>85769</v>
      </c>
      <c r="T50" s="12">
        <f>VLOOKUP($A$10:$A$94,dt!$A$2:$T$78,20,FALSE)</f>
        <v>20058</v>
      </c>
      <c r="U50" s="31"/>
    </row>
    <row r="51" spans="1:21" ht="20.45" customHeight="1">
      <c r="A51" s="15" t="s">
        <v>15</v>
      </c>
      <c r="B51" s="16">
        <f>SUM(B52:B59)</f>
        <v>169960</v>
      </c>
      <c r="C51" s="16">
        <f t="shared" ref="C51:T51" si="10">SUM(C52:C59)</f>
        <v>178543</v>
      </c>
      <c r="D51" s="16">
        <f t="shared" si="10"/>
        <v>121328</v>
      </c>
      <c r="E51" s="16">
        <f t="shared" si="10"/>
        <v>469831</v>
      </c>
      <c r="F51" s="16">
        <f t="shared" si="10"/>
        <v>47859</v>
      </c>
      <c r="G51" s="16">
        <f t="shared" ref="G51:K51" si="11">SUM(G52:G59)</f>
        <v>3559</v>
      </c>
      <c r="H51" s="16">
        <f t="shared" si="11"/>
        <v>5114</v>
      </c>
      <c r="I51" s="16">
        <f t="shared" si="11"/>
        <v>3426</v>
      </c>
      <c r="J51" s="16">
        <f t="shared" si="11"/>
        <v>12099</v>
      </c>
      <c r="K51" s="16">
        <f t="shared" si="11"/>
        <v>1844</v>
      </c>
      <c r="L51" s="16">
        <f t="shared" si="10"/>
        <v>61352</v>
      </c>
      <c r="M51" s="16">
        <f t="shared" si="10"/>
        <v>87234</v>
      </c>
      <c r="N51" s="16">
        <f t="shared" si="10"/>
        <v>87556</v>
      </c>
      <c r="O51" s="16">
        <f t="shared" si="10"/>
        <v>236142</v>
      </c>
      <c r="P51" s="16">
        <f t="shared" si="10"/>
        <v>26034</v>
      </c>
      <c r="Q51" s="16">
        <f t="shared" si="10"/>
        <v>4030</v>
      </c>
      <c r="R51" s="16">
        <f t="shared" si="10"/>
        <v>568</v>
      </c>
      <c r="S51" s="16">
        <f t="shared" si="10"/>
        <v>722102</v>
      </c>
      <c r="T51" s="16">
        <f t="shared" si="10"/>
        <v>73669</v>
      </c>
      <c r="U51" s="30"/>
    </row>
    <row r="52" spans="1:21" ht="20.45" customHeight="1">
      <c r="A52" s="11" t="s">
        <v>61</v>
      </c>
      <c r="B52" s="12">
        <f>VLOOKUP($A$10:$A$94,dt!$A$2:$T$78,2,FALSE)</f>
        <v>67513</v>
      </c>
      <c r="C52" s="12">
        <f>VLOOKUP($A$10:$A$94,dt!$A$2:$T$78,3,FALSE)</f>
        <v>60999</v>
      </c>
      <c r="D52" s="12">
        <f>VLOOKUP($A$10:$A$94,dt!$A$2:$T$78,4,FALSE)</f>
        <v>41438</v>
      </c>
      <c r="E52" s="12">
        <f>VLOOKUP($A$10:$A$94,dt!$A$2:$T$78,5,FALSE)</f>
        <v>169950</v>
      </c>
      <c r="F52" s="12">
        <f>VLOOKUP($A$10:$A$94,dt!$A$2:$T$78,6,FALSE)</f>
        <v>15867</v>
      </c>
      <c r="G52" s="12">
        <f>VLOOKUP($A$10:$A$94,dt!$A$2:$T$78,7,FALSE)</f>
        <v>927</v>
      </c>
      <c r="H52" s="12">
        <f>VLOOKUP($A$10:$A$94,dt!$A$2:$T$78,8,FALSE)</f>
        <v>868</v>
      </c>
      <c r="I52" s="12">
        <f>VLOOKUP($A$10:$A$94,dt!$A$2:$T$78,9,FALSE)</f>
        <v>796</v>
      </c>
      <c r="J52" s="12">
        <f>VLOOKUP($A$10:$A$94,dt!$A$2:$T$78,10,FALSE)</f>
        <v>2591</v>
      </c>
      <c r="K52" s="12">
        <f>VLOOKUP($A$10:$A$94,dt!$A$2:$T$78,11,FALSE)</f>
        <v>401</v>
      </c>
      <c r="L52" s="12">
        <f>VLOOKUP($A$10:$A$94,dt!$A$2:$T$78,12,FALSE)</f>
        <v>4476</v>
      </c>
      <c r="M52" s="12">
        <f>VLOOKUP($A$10:$A$94,dt!$A$2:$T$78,13,FALSE)</f>
        <v>6508</v>
      </c>
      <c r="N52" s="12">
        <f>VLOOKUP($A$10:$A$94,dt!$A$2:$T$78,14,FALSE)</f>
        <v>5510</v>
      </c>
      <c r="O52" s="12">
        <f>VLOOKUP($A$10:$A$94,dt!$A$2:$T$78,15,FALSE)</f>
        <v>16494</v>
      </c>
      <c r="P52" s="12">
        <f>VLOOKUP($A$10:$A$94,dt!$A$2:$T$78,16,FALSE)</f>
        <v>1949</v>
      </c>
      <c r="Q52" s="12">
        <f>VLOOKUP($A$10:$A$94,dt!$A$2:$T$78,17,FALSE)</f>
        <v>931</v>
      </c>
      <c r="R52" s="12">
        <f>VLOOKUP($A$10:$A$94,dt!$A$2:$T$78,18,FALSE)</f>
        <v>119</v>
      </c>
      <c r="S52" s="12">
        <f>VLOOKUP($A$10:$A$94,dt!$A$2:$T$78,19,FALSE)</f>
        <v>189966</v>
      </c>
      <c r="T52" s="12">
        <f>VLOOKUP($A$10:$A$94,dt!$A$2:$T$78,20,FALSE)</f>
        <v>17917</v>
      </c>
      <c r="U52" s="31"/>
    </row>
    <row r="53" spans="1:21" ht="20.45" customHeight="1">
      <c r="A53" s="11" t="s">
        <v>62</v>
      </c>
      <c r="B53" s="12">
        <f>VLOOKUP($A$10:$A$94,dt!$A$2:$T$78,2,FALSE)</f>
        <v>8920</v>
      </c>
      <c r="C53" s="12">
        <f>VLOOKUP($A$10:$A$94,dt!$A$2:$T$78,3,FALSE)</f>
        <v>13977</v>
      </c>
      <c r="D53" s="12">
        <f>VLOOKUP($A$10:$A$94,dt!$A$2:$T$78,4,FALSE)</f>
        <v>6570</v>
      </c>
      <c r="E53" s="12">
        <f>VLOOKUP($A$10:$A$94,dt!$A$2:$T$78,5,FALSE)</f>
        <v>29467</v>
      </c>
      <c r="F53" s="12">
        <f>VLOOKUP($A$10:$A$94,dt!$A$2:$T$78,6,FALSE)</f>
        <v>2753</v>
      </c>
      <c r="G53" s="12">
        <f>VLOOKUP($A$10:$A$94,dt!$A$2:$T$78,7,FALSE)</f>
        <v>148</v>
      </c>
      <c r="H53" s="12">
        <f>VLOOKUP($A$10:$A$94,dt!$A$2:$T$78,8,FALSE)</f>
        <v>260</v>
      </c>
      <c r="I53" s="12">
        <f>VLOOKUP($A$10:$A$94,dt!$A$2:$T$78,9,FALSE)</f>
        <v>302</v>
      </c>
      <c r="J53" s="12">
        <f>VLOOKUP($A$10:$A$94,dt!$A$2:$T$78,10,FALSE)</f>
        <v>710</v>
      </c>
      <c r="K53" s="12">
        <f>VLOOKUP($A$10:$A$94,dt!$A$2:$T$78,11,FALSE)</f>
        <v>100</v>
      </c>
      <c r="L53" s="12">
        <f>VLOOKUP($A$10:$A$94,dt!$A$2:$T$78,12,FALSE)</f>
        <v>2215</v>
      </c>
      <c r="M53" s="12">
        <f>VLOOKUP($A$10:$A$94,dt!$A$2:$T$78,13,FALSE)</f>
        <v>2725</v>
      </c>
      <c r="N53" s="12">
        <f>VLOOKUP($A$10:$A$94,dt!$A$2:$T$78,14,FALSE)</f>
        <v>2730</v>
      </c>
      <c r="O53" s="12">
        <f>VLOOKUP($A$10:$A$94,dt!$A$2:$T$78,15,FALSE)</f>
        <v>7670</v>
      </c>
      <c r="P53" s="12">
        <f>VLOOKUP($A$10:$A$94,dt!$A$2:$T$78,16,FALSE)</f>
        <v>935</v>
      </c>
      <c r="Q53" s="12">
        <f>VLOOKUP($A$10:$A$94,dt!$A$2:$T$78,17,FALSE)</f>
        <v>275</v>
      </c>
      <c r="R53" s="12">
        <f>VLOOKUP($A$10:$A$94,dt!$A$2:$T$78,18,FALSE)</f>
        <v>32</v>
      </c>
      <c r="S53" s="12">
        <f>VLOOKUP($A$10:$A$94,dt!$A$2:$T$78,19,FALSE)</f>
        <v>38122</v>
      </c>
      <c r="T53" s="12">
        <f>VLOOKUP($A$10:$A$94,dt!$A$2:$T$78,20,FALSE)</f>
        <v>3651</v>
      </c>
      <c r="U53" s="31"/>
    </row>
    <row r="54" spans="1:21" ht="20.45" customHeight="1">
      <c r="A54" s="11" t="s">
        <v>63</v>
      </c>
      <c r="B54" s="12">
        <f>VLOOKUP($A$10:$A$94,dt!$A$2:$T$78,2,FALSE)</f>
        <v>21262</v>
      </c>
      <c r="C54" s="12">
        <f>VLOOKUP($A$10:$A$94,dt!$A$2:$T$78,3,FALSE)</f>
        <v>23339</v>
      </c>
      <c r="D54" s="12">
        <f>VLOOKUP($A$10:$A$94,dt!$A$2:$T$78,4,FALSE)</f>
        <v>23376</v>
      </c>
      <c r="E54" s="12">
        <f>VLOOKUP($A$10:$A$94,dt!$A$2:$T$78,5,FALSE)</f>
        <v>67977</v>
      </c>
      <c r="F54" s="12">
        <f>VLOOKUP($A$10:$A$94,dt!$A$2:$T$78,6,FALSE)</f>
        <v>6938</v>
      </c>
      <c r="G54" s="12">
        <f>VLOOKUP($A$10:$A$94,dt!$A$2:$T$78,7,FALSE)</f>
        <v>661</v>
      </c>
      <c r="H54" s="12">
        <f>VLOOKUP($A$10:$A$94,dt!$A$2:$T$78,8,FALSE)</f>
        <v>817</v>
      </c>
      <c r="I54" s="12">
        <f>VLOOKUP($A$10:$A$94,dt!$A$2:$T$78,9,FALSE)</f>
        <v>540</v>
      </c>
      <c r="J54" s="12">
        <f>VLOOKUP($A$10:$A$94,dt!$A$2:$T$78,10,FALSE)</f>
        <v>2018</v>
      </c>
      <c r="K54" s="12">
        <f>VLOOKUP($A$10:$A$94,dt!$A$2:$T$78,11,FALSE)</f>
        <v>346</v>
      </c>
      <c r="L54" s="12">
        <f>VLOOKUP($A$10:$A$94,dt!$A$2:$T$78,12,FALSE)</f>
        <v>21345</v>
      </c>
      <c r="M54" s="12">
        <f>VLOOKUP($A$10:$A$94,dt!$A$2:$T$78,13,FALSE)</f>
        <v>27639</v>
      </c>
      <c r="N54" s="12">
        <f>VLOOKUP($A$10:$A$94,dt!$A$2:$T$78,14,FALSE)</f>
        <v>38282</v>
      </c>
      <c r="O54" s="12">
        <f>VLOOKUP($A$10:$A$94,dt!$A$2:$T$78,15,FALSE)</f>
        <v>87266</v>
      </c>
      <c r="P54" s="12">
        <f>VLOOKUP($A$10:$A$94,dt!$A$2:$T$78,16,FALSE)</f>
        <v>8306</v>
      </c>
      <c r="Q54" s="12">
        <f>VLOOKUP($A$10:$A$94,dt!$A$2:$T$78,17,FALSE)</f>
        <v>444</v>
      </c>
      <c r="R54" s="12">
        <f>VLOOKUP($A$10:$A$94,dt!$A$2:$T$78,18,FALSE)</f>
        <v>82</v>
      </c>
      <c r="S54" s="12">
        <f>VLOOKUP($A$10:$A$94,dt!$A$2:$T$78,19,FALSE)</f>
        <v>157705</v>
      </c>
      <c r="T54" s="12">
        <f>VLOOKUP($A$10:$A$94,dt!$A$2:$T$78,20,FALSE)</f>
        <v>15457</v>
      </c>
      <c r="U54" s="31"/>
    </row>
    <row r="55" spans="1:21" ht="20.45" customHeight="1">
      <c r="A55" s="11" t="s">
        <v>64</v>
      </c>
      <c r="B55" s="12">
        <f>VLOOKUP($A$10:$A$94,dt!$A$2:$T$78,2,FALSE)</f>
        <v>5176</v>
      </c>
      <c r="C55" s="12">
        <f>VLOOKUP($A$10:$A$94,dt!$A$2:$T$78,3,FALSE)</f>
        <v>9808</v>
      </c>
      <c r="D55" s="12">
        <f>VLOOKUP($A$10:$A$94,dt!$A$2:$T$78,4,FALSE)</f>
        <v>4938</v>
      </c>
      <c r="E55" s="12">
        <f>VLOOKUP($A$10:$A$94,dt!$A$2:$T$78,5,FALSE)</f>
        <v>19922</v>
      </c>
      <c r="F55" s="12">
        <f>VLOOKUP($A$10:$A$94,dt!$A$2:$T$78,6,FALSE)</f>
        <v>2035</v>
      </c>
      <c r="G55" s="12">
        <f>VLOOKUP($A$10:$A$94,dt!$A$2:$T$78,7,FALSE)</f>
        <v>738</v>
      </c>
      <c r="H55" s="12">
        <f>VLOOKUP($A$10:$A$94,dt!$A$2:$T$78,8,FALSE)</f>
        <v>1591</v>
      </c>
      <c r="I55" s="12">
        <f>VLOOKUP($A$10:$A$94,dt!$A$2:$T$78,9,FALSE)</f>
        <v>783</v>
      </c>
      <c r="J55" s="12">
        <f>VLOOKUP($A$10:$A$94,dt!$A$2:$T$78,10,FALSE)</f>
        <v>3112</v>
      </c>
      <c r="K55" s="12">
        <f>VLOOKUP($A$10:$A$94,dt!$A$2:$T$78,11,FALSE)</f>
        <v>304</v>
      </c>
      <c r="L55" s="12">
        <f>VLOOKUP($A$10:$A$94,dt!$A$2:$T$78,12,FALSE)</f>
        <v>6674</v>
      </c>
      <c r="M55" s="12">
        <f>VLOOKUP($A$10:$A$94,dt!$A$2:$T$78,13,FALSE)</f>
        <v>12192</v>
      </c>
      <c r="N55" s="12">
        <f>VLOOKUP($A$10:$A$94,dt!$A$2:$T$78,14,FALSE)</f>
        <v>7998</v>
      </c>
      <c r="O55" s="12">
        <f>VLOOKUP($A$10:$A$94,dt!$A$2:$T$78,15,FALSE)</f>
        <v>26864</v>
      </c>
      <c r="P55" s="12">
        <f>VLOOKUP($A$10:$A$94,dt!$A$2:$T$78,16,FALSE)</f>
        <v>2356</v>
      </c>
      <c r="Q55" s="12">
        <f>VLOOKUP($A$10:$A$94,dt!$A$2:$T$78,17,FALSE)</f>
        <v>505</v>
      </c>
      <c r="R55" s="12">
        <f>VLOOKUP($A$10:$A$94,dt!$A$2:$T$78,18,FALSE)</f>
        <v>64</v>
      </c>
      <c r="S55" s="12">
        <f>VLOOKUP($A$10:$A$94,dt!$A$2:$T$78,19,FALSE)</f>
        <v>50403</v>
      </c>
      <c r="T55" s="12">
        <f>VLOOKUP($A$10:$A$94,dt!$A$2:$T$78,20,FALSE)</f>
        <v>4579</v>
      </c>
      <c r="U55" s="31"/>
    </row>
    <row r="56" spans="1:21" ht="20.45" customHeight="1">
      <c r="A56" s="11" t="s">
        <v>65</v>
      </c>
      <c r="B56" s="12">
        <f>VLOOKUP($A$10:$A$94,dt!$A$2:$T$78,2,FALSE)</f>
        <v>11731</v>
      </c>
      <c r="C56" s="12">
        <f>VLOOKUP($A$10:$A$94,dt!$A$2:$T$78,3,FALSE)</f>
        <v>13448</v>
      </c>
      <c r="D56" s="12">
        <f>VLOOKUP($A$10:$A$94,dt!$A$2:$T$78,4,FALSE)</f>
        <v>8667</v>
      </c>
      <c r="E56" s="12">
        <f>VLOOKUP($A$10:$A$94,dt!$A$2:$T$78,5,FALSE)</f>
        <v>33846</v>
      </c>
      <c r="F56" s="12">
        <f>VLOOKUP($A$10:$A$94,dt!$A$2:$T$78,6,FALSE)</f>
        <v>5683</v>
      </c>
      <c r="G56" s="12">
        <f>VLOOKUP($A$10:$A$94,dt!$A$2:$T$78,7,FALSE)</f>
        <v>407</v>
      </c>
      <c r="H56" s="12">
        <f>VLOOKUP($A$10:$A$94,dt!$A$2:$T$78,8,FALSE)</f>
        <v>648</v>
      </c>
      <c r="I56" s="12">
        <f>VLOOKUP($A$10:$A$94,dt!$A$2:$T$78,9,FALSE)</f>
        <v>369</v>
      </c>
      <c r="J56" s="12">
        <f>VLOOKUP($A$10:$A$94,dt!$A$2:$T$78,10,FALSE)</f>
        <v>1424</v>
      </c>
      <c r="K56" s="12">
        <f>VLOOKUP($A$10:$A$94,dt!$A$2:$T$78,11,FALSE)</f>
        <v>278</v>
      </c>
      <c r="L56" s="12">
        <f>VLOOKUP($A$10:$A$94,dt!$A$2:$T$78,12,FALSE)</f>
        <v>7774</v>
      </c>
      <c r="M56" s="12">
        <f>VLOOKUP($A$10:$A$94,dt!$A$2:$T$78,13,FALSE)</f>
        <v>10411</v>
      </c>
      <c r="N56" s="12">
        <f>VLOOKUP($A$10:$A$94,dt!$A$2:$T$78,14,FALSE)</f>
        <v>8667</v>
      </c>
      <c r="O56" s="12">
        <f>VLOOKUP($A$10:$A$94,dt!$A$2:$T$78,15,FALSE)</f>
        <v>26852</v>
      </c>
      <c r="P56" s="12">
        <f>VLOOKUP($A$10:$A$94,dt!$A$2:$T$78,16,FALSE)</f>
        <v>4117</v>
      </c>
      <c r="Q56" s="12">
        <f>VLOOKUP($A$10:$A$94,dt!$A$2:$T$78,17,FALSE)</f>
        <v>388</v>
      </c>
      <c r="R56" s="12">
        <f>VLOOKUP($A$10:$A$94,dt!$A$2:$T$78,18,FALSE)</f>
        <v>52</v>
      </c>
      <c r="S56" s="12">
        <f>VLOOKUP($A$10:$A$94,dt!$A$2:$T$78,19,FALSE)</f>
        <v>62510</v>
      </c>
      <c r="T56" s="12">
        <f>VLOOKUP($A$10:$A$94,dt!$A$2:$T$78,20,FALSE)</f>
        <v>9837</v>
      </c>
      <c r="U56" s="31"/>
    </row>
    <row r="57" spans="1:21" ht="20.45" customHeight="1">
      <c r="A57" s="11" t="s">
        <v>66</v>
      </c>
      <c r="B57" s="12">
        <f>VLOOKUP($A$10:$A$94,dt!$A$2:$T$78,2,FALSE)</f>
        <v>6659</v>
      </c>
      <c r="C57" s="12">
        <f>VLOOKUP($A$10:$A$94,dt!$A$2:$T$78,3,FALSE)</f>
        <v>7385</v>
      </c>
      <c r="D57" s="12">
        <f>VLOOKUP($A$10:$A$94,dt!$A$2:$T$78,4,FALSE)</f>
        <v>4404</v>
      </c>
      <c r="E57" s="12">
        <f>VLOOKUP($A$10:$A$94,dt!$A$2:$T$78,5,FALSE)</f>
        <v>18448</v>
      </c>
      <c r="F57" s="12">
        <f>VLOOKUP($A$10:$A$94,dt!$A$2:$T$78,6,FALSE)</f>
        <v>2358</v>
      </c>
      <c r="G57" s="12">
        <f>VLOOKUP($A$10:$A$94,dt!$A$2:$T$78,7,FALSE)</f>
        <v>255</v>
      </c>
      <c r="H57" s="12">
        <f>VLOOKUP($A$10:$A$94,dt!$A$2:$T$78,8,FALSE)</f>
        <v>356</v>
      </c>
      <c r="I57" s="12">
        <f>VLOOKUP($A$10:$A$94,dt!$A$2:$T$78,9,FALSE)</f>
        <v>239</v>
      </c>
      <c r="J57" s="12">
        <f>VLOOKUP($A$10:$A$94,dt!$A$2:$T$78,10,FALSE)</f>
        <v>850</v>
      </c>
      <c r="K57" s="12">
        <f>VLOOKUP($A$10:$A$94,dt!$A$2:$T$78,11,FALSE)</f>
        <v>158</v>
      </c>
      <c r="L57" s="12">
        <f>VLOOKUP($A$10:$A$94,dt!$A$2:$T$78,12,FALSE)</f>
        <v>11010</v>
      </c>
      <c r="M57" s="12">
        <f>VLOOKUP($A$10:$A$94,dt!$A$2:$T$78,13,FALSE)</f>
        <v>15321</v>
      </c>
      <c r="N57" s="12">
        <f>VLOOKUP($A$10:$A$94,dt!$A$2:$T$78,14,FALSE)</f>
        <v>12288</v>
      </c>
      <c r="O57" s="12">
        <f>VLOOKUP($A$10:$A$94,dt!$A$2:$T$78,15,FALSE)</f>
        <v>38619</v>
      </c>
      <c r="P57" s="12">
        <f>VLOOKUP($A$10:$A$94,dt!$A$2:$T$78,16,FALSE)</f>
        <v>4485</v>
      </c>
      <c r="Q57" s="12">
        <f>VLOOKUP($A$10:$A$94,dt!$A$2:$T$78,17,FALSE)</f>
        <v>761</v>
      </c>
      <c r="R57" s="12">
        <f>VLOOKUP($A$10:$A$94,dt!$A$2:$T$78,18,FALSE)</f>
        <v>103</v>
      </c>
      <c r="S57" s="12">
        <f>VLOOKUP($A$10:$A$94,dt!$A$2:$T$78,19,FALSE)</f>
        <v>58678</v>
      </c>
      <c r="T57" s="12">
        <f>VLOOKUP($A$10:$A$94,dt!$A$2:$T$78,20,FALSE)</f>
        <v>6289</v>
      </c>
      <c r="U57" s="31"/>
    </row>
    <row r="58" spans="1:21" ht="20.45" customHeight="1">
      <c r="A58" s="11" t="s">
        <v>67</v>
      </c>
      <c r="B58" s="12">
        <f>VLOOKUP($A$10:$A$94,dt!$A$2:$T$78,2,FALSE)</f>
        <v>8671</v>
      </c>
      <c r="C58" s="12">
        <f>VLOOKUP($A$10:$A$94,dt!$A$2:$T$78,3,FALSE)</f>
        <v>11974</v>
      </c>
      <c r="D58" s="12">
        <f>VLOOKUP($A$10:$A$94,dt!$A$2:$T$78,4,FALSE)</f>
        <v>6968</v>
      </c>
      <c r="E58" s="12">
        <f>VLOOKUP($A$10:$A$94,dt!$A$2:$T$78,5,FALSE)</f>
        <v>27613</v>
      </c>
      <c r="F58" s="12">
        <f>VLOOKUP($A$10:$A$94,dt!$A$2:$T$78,6,FALSE)</f>
        <v>3618</v>
      </c>
      <c r="G58" s="12">
        <f>VLOOKUP($A$10:$A$94,dt!$A$2:$T$78,7,FALSE)</f>
        <v>254</v>
      </c>
      <c r="H58" s="12">
        <f>VLOOKUP($A$10:$A$94,dt!$A$2:$T$78,8,FALSE)</f>
        <v>408</v>
      </c>
      <c r="I58" s="12">
        <f>VLOOKUP($A$10:$A$94,dt!$A$2:$T$78,9,FALSE)</f>
        <v>317</v>
      </c>
      <c r="J58" s="12">
        <f>VLOOKUP($A$10:$A$94,dt!$A$2:$T$78,10,FALSE)</f>
        <v>979</v>
      </c>
      <c r="K58" s="12">
        <f>VLOOKUP($A$10:$A$94,dt!$A$2:$T$78,11,FALSE)</f>
        <v>187</v>
      </c>
      <c r="L58" s="12">
        <f>VLOOKUP($A$10:$A$94,dt!$A$2:$T$78,12,FALSE)</f>
        <v>7336</v>
      </c>
      <c r="M58" s="12">
        <f>VLOOKUP($A$10:$A$94,dt!$A$2:$T$78,13,FALSE)</f>
        <v>11929</v>
      </c>
      <c r="N58" s="12">
        <f>VLOOKUP($A$10:$A$94,dt!$A$2:$T$78,14,FALSE)</f>
        <v>11664</v>
      </c>
      <c r="O58" s="12">
        <f>VLOOKUP($A$10:$A$94,dt!$A$2:$T$78,15,FALSE)</f>
        <v>30929</v>
      </c>
      <c r="P58" s="12">
        <f>VLOOKUP($A$10:$A$94,dt!$A$2:$T$78,16,FALSE)</f>
        <v>3735</v>
      </c>
      <c r="Q58" s="12">
        <f>VLOOKUP($A$10:$A$94,dt!$A$2:$T$78,17,FALSE)</f>
        <v>584</v>
      </c>
      <c r="R58" s="12">
        <f>VLOOKUP($A$10:$A$94,dt!$A$2:$T$78,18,FALSE)</f>
        <v>98</v>
      </c>
      <c r="S58" s="12">
        <f>VLOOKUP($A$10:$A$94,dt!$A$2:$T$78,19,FALSE)</f>
        <v>60105</v>
      </c>
      <c r="T58" s="12">
        <f>VLOOKUP($A$10:$A$94,dt!$A$2:$T$78,20,FALSE)</f>
        <v>7244</v>
      </c>
      <c r="U58" s="31"/>
    </row>
    <row r="59" spans="1:21" ht="20.45" customHeight="1">
      <c r="A59" s="11" t="s">
        <v>68</v>
      </c>
      <c r="B59" s="12">
        <f>VLOOKUP($A$10:$A$94,dt!$A$2:$T$78,2,FALSE)</f>
        <v>40028</v>
      </c>
      <c r="C59" s="12">
        <f>VLOOKUP($A$10:$A$94,dt!$A$2:$T$78,3,FALSE)</f>
        <v>37613</v>
      </c>
      <c r="D59" s="12">
        <f>VLOOKUP($A$10:$A$94,dt!$A$2:$T$78,4,FALSE)</f>
        <v>24967</v>
      </c>
      <c r="E59" s="12">
        <f>VLOOKUP($A$10:$A$94,dt!$A$2:$T$78,5,FALSE)</f>
        <v>102608</v>
      </c>
      <c r="F59" s="12">
        <f>VLOOKUP($A$10:$A$94,dt!$A$2:$T$78,6,FALSE)</f>
        <v>8607</v>
      </c>
      <c r="G59" s="12">
        <f>VLOOKUP($A$10:$A$94,dt!$A$2:$T$78,7,FALSE)</f>
        <v>169</v>
      </c>
      <c r="H59" s="12">
        <f>VLOOKUP($A$10:$A$94,dt!$A$2:$T$78,8,FALSE)</f>
        <v>166</v>
      </c>
      <c r="I59" s="12">
        <f>VLOOKUP($A$10:$A$94,dt!$A$2:$T$78,9,FALSE)</f>
        <v>80</v>
      </c>
      <c r="J59" s="12">
        <f>VLOOKUP($A$10:$A$94,dt!$A$2:$T$78,10,FALSE)</f>
        <v>415</v>
      </c>
      <c r="K59" s="12">
        <f>VLOOKUP($A$10:$A$94,dt!$A$2:$T$78,11,FALSE)</f>
        <v>70</v>
      </c>
      <c r="L59" s="12">
        <f>VLOOKUP($A$10:$A$94,dt!$A$2:$T$78,12,FALSE)</f>
        <v>522</v>
      </c>
      <c r="M59" s="12">
        <f>VLOOKUP($A$10:$A$94,dt!$A$2:$T$78,13,FALSE)</f>
        <v>509</v>
      </c>
      <c r="N59" s="12">
        <f>VLOOKUP($A$10:$A$94,dt!$A$2:$T$78,14,FALSE)</f>
        <v>417</v>
      </c>
      <c r="O59" s="12">
        <f>VLOOKUP($A$10:$A$94,dt!$A$2:$T$78,15,FALSE)</f>
        <v>1448</v>
      </c>
      <c r="P59" s="12">
        <f>VLOOKUP($A$10:$A$94,dt!$A$2:$T$78,16,FALSE)</f>
        <v>151</v>
      </c>
      <c r="Q59" s="12">
        <f>VLOOKUP($A$10:$A$94,dt!$A$2:$T$78,17,FALSE)</f>
        <v>142</v>
      </c>
      <c r="R59" s="12">
        <f>VLOOKUP($A$10:$A$94,dt!$A$2:$T$78,18,FALSE)</f>
        <v>18</v>
      </c>
      <c r="S59" s="12">
        <f>VLOOKUP($A$10:$A$94,dt!$A$2:$T$78,19,FALSE)</f>
        <v>104613</v>
      </c>
      <c r="T59" s="12">
        <f>VLOOKUP($A$10:$A$94,dt!$A$2:$T$78,20,FALSE)</f>
        <v>8695</v>
      </c>
      <c r="U59" s="31"/>
    </row>
    <row r="60" spans="1:21" ht="20.45" customHeight="1">
      <c r="A60" s="15" t="s">
        <v>16</v>
      </c>
      <c r="B60" s="16">
        <f>SUM(B61:B69)</f>
        <v>149728</v>
      </c>
      <c r="C60" s="16">
        <f t="shared" ref="C60:T60" si="12">SUM(C61:C69)</f>
        <v>149317</v>
      </c>
      <c r="D60" s="16">
        <f t="shared" si="12"/>
        <v>90735</v>
      </c>
      <c r="E60" s="16">
        <f t="shared" si="12"/>
        <v>389780</v>
      </c>
      <c r="F60" s="16">
        <f t="shared" si="12"/>
        <v>28265</v>
      </c>
      <c r="G60" s="16">
        <f t="shared" ref="G60:K60" si="13">SUM(G61:G69)</f>
        <v>2792</v>
      </c>
      <c r="H60" s="16">
        <f t="shared" si="13"/>
        <v>3163</v>
      </c>
      <c r="I60" s="16">
        <f t="shared" si="13"/>
        <v>2469</v>
      </c>
      <c r="J60" s="16">
        <f t="shared" si="13"/>
        <v>8424</v>
      </c>
      <c r="K60" s="16">
        <f t="shared" si="13"/>
        <v>852</v>
      </c>
      <c r="L60" s="16">
        <f t="shared" si="12"/>
        <v>117953</v>
      </c>
      <c r="M60" s="16">
        <f t="shared" si="12"/>
        <v>97791</v>
      </c>
      <c r="N60" s="16">
        <f t="shared" si="12"/>
        <v>120918</v>
      </c>
      <c r="O60" s="16">
        <f t="shared" si="12"/>
        <v>336662</v>
      </c>
      <c r="P60" s="16">
        <f t="shared" si="12"/>
        <v>24448</v>
      </c>
      <c r="Q60" s="16">
        <f t="shared" si="12"/>
        <v>27222</v>
      </c>
      <c r="R60" s="16">
        <f t="shared" si="12"/>
        <v>1926</v>
      </c>
      <c r="S60" s="16">
        <f t="shared" si="12"/>
        <v>762088</v>
      </c>
      <c r="T60" s="16">
        <f t="shared" si="12"/>
        <v>54240</v>
      </c>
      <c r="U60" s="30"/>
    </row>
    <row r="61" spans="1:21" ht="20.45" customHeight="1">
      <c r="A61" s="11" t="s">
        <v>52</v>
      </c>
      <c r="B61" s="12">
        <f>VLOOKUP($A$10:$A$94,dt!$A$2:$T$78,2,FALSE)</f>
        <v>6650</v>
      </c>
      <c r="C61" s="12">
        <f>VLOOKUP($A$10:$A$94,dt!$A$2:$T$78,3,FALSE)</f>
        <v>8243</v>
      </c>
      <c r="D61" s="12">
        <f>VLOOKUP($A$10:$A$94,dt!$A$2:$T$78,4,FALSE)</f>
        <v>8866</v>
      </c>
      <c r="E61" s="12">
        <f>VLOOKUP($A$10:$A$94,dt!$A$2:$T$78,5,FALSE)</f>
        <v>23759</v>
      </c>
      <c r="F61" s="12">
        <f>VLOOKUP($A$10:$A$94,dt!$A$2:$T$78,6,FALSE)</f>
        <v>1630</v>
      </c>
      <c r="G61" s="12">
        <f>VLOOKUP($A$10:$A$94,dt!$A$2:$T$78,7,FALSE)</f>
        <v>103</v>
      </c>
      <c r="H61" s="12">
        <f>VLOOKUP($A$10:$A$94,dt!$A$2:$T$78,8,FALSE)</f>
        <v>105</v>
      </c>
      <c r="I61" s="12">
        <f>VLOOKUP($A$10:$A$94,dt!$A$2:$T$78,9,FALSE)</f>
        <v>124</v>
      </c>
      <c r="J61" s="12">
        <f>VLOOKUP($A$10:$A$94,dt!$A$2:$T$78,10,FALSE)</f>
        <v>332</v>
      </c>
      <c r="K61" s="12">
        <f>VLOOKUP($A$10:$A$94,dt!$A$2:$T$78,11,FALSE)</f>
        <v>45</v>
      </c>
      <c r="L61" s="12">
        <f>VLOOKUP($A$10:$A$94,dt!$A$2:$T$78,12,FALSE)</f>
        <v>6617</v>
      </c>
      <c r="M61" s="12">
        <f>VLOOKUP($A$10:$A$94,dt!$A$2:$T$78,13,FALSE)</f>
        <v>5293</v>
      </c>
      <c r="N61" s="12">
        <f>VLOOKUP($A$10:$A$94,dt!$A$2:$T$78,14,FALSE)</f>
        <v>11216</v>
      </c>
      <c r="O61" s="12">
        <f>VLOOKUP($A$10:$A$94,dt!$A$2:$T$78,15,FALSE)</f>
        <v>23126</v>
      </c>
      <c r="P61" s="12">
        <f>VLOOKUP($A$10:$A$94,dt!$A$2:$T$78,16,FALSE)</f>
        <v>1940</v>
      </c>
      <c r="Q61" s="12">
        <f>VLOOKUP($A$10:$A$94,dt!$A$2:$T$78,17,FALSE)</f>
        <v>514</v>
      </c>
      <c r="R61" s="12">
        <f>VLOOKUP($A$10:$A$94,dt!$A$2:$T$78,18,FALSE)</f>
        <v>56</v>
      </c>
      <c r="S61" s="12">
        <f>VLOOKUP($A$10:$A$94,dt!$A$2:$T$78,19,FALSE)</f>
        <v>47731</v>
      </c>
      <c r="T61" s="12">
        <f>VLOOKUP($A$10:$A$94,dt!$A$2:$T$78,20,FALSE)</f>
        <v>3715</v>
      </c>
      <c r="U61" s="31"/>
    </row>
    <row r="62" spans="1:21" ht="20.45" customHeight="1">
      <c r="A62" s="11" t="s">
        <v>53</v>
      </c>
      <c r="B62" s="12">
        <f>VLOOKUP($A$10:$A$94,dt!$A$2:$T$78,2,FALSE)</f>
        <v>10548</v>
      </c>
      <c r="C62" s="12">
        <f>VLOOKUP($A$10:$A$94,dt!$A$2:$T$78,3,FALSE)</f>
        <v>17632</v>
      </c>
      <c r="D62" s="12">
        <f>VLOOKUP($A$10:$A$94,dt!$A$2:$T$78,4,FALSE)</f>
        <v>14069</v>
      </c>
      <c r="E62" s="12">
        <f>VLOOKUP($A$10:$A$94,dt!$A$2:$T$78,5,FALSE)</f>
        <v>42249</v>
      </c>
      <c r="F62" s="12">
        <f>VLOOKUP($A$10:$A$94,dt!$A$2:$T$78,6,FALSE)</f>
        <v>2457</v>
      </c>
      <c r="G62" s="12">
        <f>VLOOKUP($A$10:$A$94,dt!$A$2:$T$78,7,FALSE)</f>
        <v>314</v>
      </c>
      <c r="H62" s="12">
        <f>VLOOKUP($A$10:$A$94,dt!$A$2:$T$78,8,FALSE)</f>
        <v>479</v>
      </c>
      <c r="I62" s="12">
        <f>VLOOKUP($A$10:$A$94,dt!$A$2:$T$78,9,FALSE)</f>
        <v>380</v>
      </c>
      <c r="J62" s="12">
        <f>VLOOKUP($A$10:$A$94,dt!$A$2:$T$78,10,FALSE)</f>
        <v>1173</v>
      </c>
      <c r="K62" s="12">
        <f>VLOOKUP($A$10:$A$94,dt!$A$2:$T$78,11,FALSE)</f>
        <v>102</v>
      </c>
      <c r="L62" s="12">
        <f>VLOOKUP($A$10:$A$94,dt!$A$2:$T$78,12,FALSE)</f>
        <v>10581</v>
      </c>
      <c r="M62" s="12">
        <f>VLOOKUP($A$10:$A$94,dt!$A$2:$T$78,13,FALSE)</f>
        <v>13504</v>
      </c>
      <c r="N62" s="12">
        <f>VLOOKUP($A$10:$A$94,dt!$A$2:$T$78,14,FALSE)</f>
        <v>16052</v>
      </c>
      <c r="O62" s="12">
        <f>VLOOKUP($A$10:$A$94,dt!$A$2:$T$78,15,FALSE)</f>
        <v>40137</v>
      </c>
      <c r="P62" s="12">
        <f>VLOOKUP($A$10:$A$94,dt!$A$2:$T$78,16,FALSE)</f>
        <v>2304</v>
      </c>
      <c r="Q62" s="12">
        <f>VLOOKUP($A$10:$A$94,dt!$A$2:$T$78,17,FALSE)</f>
        <v>1655</v>
      </c>
      <c r="R62" s="12">
        <f>VLOOKUP($A$10:$A$94,dt!$A$2:$T$78,18,FALSE)</f>
        <v>127</v>
      </c>
      <c r="S62" s="12">
        <f>VLOOKUP($A$10:$A$94,dt!$A$2:$T$78,19,FALSE)</f>
        <v>85214</v>
      </c>
      <c r="T62" s="12">
        <f>VLOOKUP($A$10:$A$94,dt!$A$2:$T$78,20,FALSE)</f>
        <v>4876</v>
      </c>
      <c r="U62" s="31"/>
    </row>
    <row r="63" spans="1:21" ht="20.45" customHeight="1">
      <c r="A63" s="11" t="s">
        <v>54</v>
      </c>
      <c r="B63" s="12">
        <f>VLOOKUP($A$10:$A$94,dt!$A$2:$T$78,2,FALSE)</f>
        <v>1953</v>
      </c>
      <c r="C63" s="12">
        <f>VLOOKUP($A$10:$A$94,dt!$A$2:$T$78,3,FALSE)</f>
        <v>3618</v>
      </c>
      <c r="D63" s="12">
        <f>VLOOKUP($A$10:$A$94,dt!$A$2:$T$78,4,FALSE)</f>
        <v>3441</v>
      </c>
      <c r="E63" s="12">
        <f>VLOOKUP($A$10:$A$94,dt!$A$2:$T$78,5,FALSE)</f>
        <v>9012</v>
      </c>
      <c r="F63" s="12">
        <f>VLOOKUP($A$10:$A$94,dt!$A$2:$T$78,6,FALSE)</f>
        <v>700</v>
      </c>
      <c r="G63" s="12">
        <f>VLOOKUP($A$10:$A$94,dt!$A$2:$T$78,7,FALSE)</f>
        <v>85</v>
      </c>
      <c r="H63" s="12">
        <f>VLOOKUP($A$10:$A$94,dt!$A$2:$T$78,8,FALSE)</f>
        <v>250</v>
      </c>
      <c r="I63" s="12">
        <f>VLOOKUP($A$10:$A$94,dt!$A$2:$T$78,9,FALSE)</f>
        <v>204</v>
      </c>
      <c r="J63" s="12">
        <f>VLOOKUP($A$10:$A$94,dt!$A$2:$T$78,10,FALSE)</f>
        <v>539</v>
      </c>
      <c r="K63" s="12">
        <f>VLOOKUP($A$10:$A$94,dt!$A$2:$T$78,11,FALSE)</f>
        <v>40</v>
      </c>
      <c r="L63" s="12">
        <f>VLOOKUP($A$10:$A$94,dt!$A$2:$T$78,12,FALSE)</f>
        <v>1250</v>
      </c>
      <c r="M63" s="12">
        <f>VLOOKUP($A$10:$A$94,dt!$A$2:$T$78,13,FALSE)</f>
        <v>1796</v>
      </c>
      <c r="N63" s="12">
        <f>VLOOKUP($A$10:$A$94,dt!$A$2:$T$78,14,FALSE)</f>
        <v>2503</v>
      </c>
      <c r="O63" s="12">
        <f>VLOOKUP($A$10:$A$94,dt!$A$2:$T$78,15,FALSE)</f>
        <v>5549</v>
      </c>
      <c r="P63" s="12">
        <f>VLOOKUP($A$10:$A$94,dt!$A$2:$T$78,16,FALSE)</f>
        <v>384</v>
      </c>
      <c r="Q63" s="12">
        <f>VLOOKUP($A$10:$A$94,dt!$A$2:$T$78,17,FALSE)</f>
        <v>79</v>
      </c>
      <c r="R63" s="12">
        <f>VLOOKUP($A$10:$A$94,dt!$A$2:$T$78,18,FALSE)</f>
        <v>5</v>
      </c>
      <c r="S63" s="12">
        <f>VLOOKUP($A$10:$A$94,dt!$A$2:$T$78,19,FALSE)</f>
        <v>15179</v>
      </c>
      <c r="T63" s="12">
        <f>VLOOKUP($A$10:$A$94,dt!$A$2:$T$78,20,FALSE)</f>
        <v>1099</v>
      </c>
      <c r="U63" s="31"/>
    </row>
    <row r="64" spans="1:21" ht="20.45" customHeight="1">
      <c r="A64" s="11" t="s">
        <v>55</v>
      </c>
      <c r="B64" s="12">
        <f>VLOOKUP($A$10:$A$94,dt!$A$2:$T$78,2,FALSE)</f>
        <v>2183</v>
      </c>
      <c r="C64" s="12">
        <f>VLOOKUP($A$10:$A$94,dt!$A$2:$T$78,3,FALSE)</f>
        <v>3036</v>
      </c>
      <c r="D64" s="12">
        <f>VLOOKUP($A$10:$A$94,dt!$A$2:$T$78,4,FALSE)</f>
        <v>1604</v>
      </c>
      <c r="E64" s="12">
        <f>VLOOKUP($A$10:$A$94,dt!$A$2:$T$78,5,FALSE)</f>
        <v>6823</v>
      </c>
      <c r="F64" s="12">
        <f>VLOOKUP($A$10:$A$94,dt!$A$2:$T$78,6,FALSE)</f>
        <v>620</v>
      </c>
      <c r="G64" s="12">
        <f>VLOOKUP($A$10:$A$94,dt!$A$2:$T$78,7,FALSE)</f>
        <v>281</v>
      </c>
      <c r="H64" s="12">
        <f>VLOOKUP($A$10:$A$94,dt!$A$2:$T$78,8,FALSE)</f>
        <v>460</v>
      </c>
      <c r="I64" s="12">
        <f>VLOOKUP($A$10:$A$94,dt!$A$2:$T$78,9,FALSE)</f>
        <v>244</v>
      </c>
      <c r="J64" s="12">
        <f>VLOOKUP($A$10:$A$94,dt!$A$2:$T$78,10,FALSE)</f>
        <v>985</v>
      </c>
      <c r="K64" s="12">
        <f>VLOOKUP($A$10:$A$94,dt!$A$2:$T$78,11,FALSE)</f>
        <v>101</v>
      </c>
      <c r="L64" s="12">
        <f>VLOOKUP($A$10:$A$94,dt!$A$2:$T$78,12,FALSE)</f>
        <v>6358</v>
      </c>
      <c r="M64" s="12">
        <f>VLOOKUP($A$10:$A$94,dt!$A$2:$T$78,13,FALSE)</f>
        <v>6525</v>
      </c>
      <c r="N64" s="12">
        <f>VLOOKUP($A$10:$A$94,dt!$A$2:$T$78,14,FALSE)</f>
        <v>6748</v>
      </c>
      <c r="O64" s="12">
        <f>VLOOKUP($A$10:$A$94,dt!$A$2:$T$78,15,FALSE)</f>
        <v>19631</v>
      </c>
      <c r="P64" s="12">
        <f>VLOOKUP($A$10:$A$94,dt!$A$2:$T$78,16,FALSE)</f>
        <v>1513</v>
      </c>
      <c r="Q64" s="12">
        <f>VLOOKUP($A$10:$A$94,dt!$A$2:$T$78,17,FALSE)</f>
        <v>6756</v>
      </c>
      <c r="R64" s="12">
        <f>VLOOKUP($A$10:$A$94,dt!$A$2:$T$78,18,FALSE)</f>
        <v>372</v>
      </c>
      <c r="S64" s="12">
        <f>VLOOKUP($A$10:$A$94,dt!$A$2:$T$78,19,FALSE)</f>
        <v>34195</v>
      </c>
      <c r="T64" s="12">
        <f>VLOOKUP($A$10:$A$94,dt!$A$2:$T$78,20,FALSE)</f>
        <v>2455</v>
      </c>
      <c r="U64" s="31"/>
    </row>
    <row r="65" spans="1:21" ht="20.45" customHeight="1">
      <c r="A65" s="11" t="s">
        <v>56</v>
      </c>
      <c r="B65" s="12">
        <f>VLOOKUP($A$10:$A$94,dt!$A$2:$T$78,2,FALSE)</f>
        <v>83340</v>
      </c>
      <c r="C65" s="12">
        <f>VLOOKUP($A$10:$A$94,dt!$A$2:$T$78,3,FALSE)</f>
        <v>79887</v>
      </c>
      <c r="D65" s="12">
        <f>VLOOKUP($A$10:$A$94,dt!$A$2:$T$78,4,FALSE)</f>
        <v>42832</v>
      </c>
      <c r="E65" s="12">
        <f>VLOOKUP($A$10:$A$94,dt!$A$2:$T$78,5,FALSE)</f>
        <v>206059</v>
      </c>
      <c r="F65" s="12">
        <f>VLOOKUP($A$10:$A$94,dt!$A$2:$T$78,6,FALSE)</f>
        <v>13976</v>
      </c>
      <c r="G65" s="12">
        <f>VLOOKUP($A$10:$A$94,dt!$A$2:$T$78,7,FALSE)</f>
        <v>325</v>
      </c>
      <c r="H65" s="12">
        <f>VLOOKUP($A$10:$A$94,dt!$A$2:$T$78,8,FALSE)</f>
        <v>336</v>
      </c>
      <c r="I65" s="12">
        <f>VLOOKUP($A$10:$A$94,dt!$A$2:$T$78,9,FALSE)</f>
        <v>272</v>
      </c>
      <c r="J65" s="12">
        <f>VLOOKUP($A$10:$A$94,dt!$A$2:$T$78,10,FALSE)</f>
        <v>933</v>
      </c>
      <c r="K65" s="12">
        <f>VLOOKUP($A$10:$A$94,dt!$A$2:$T$78,11,FALSE)</f>
        <v>112</v>
      </c>
      <c r="L65" s="12">
        <f>VLOOKUP($A$10:$A$94,dt!$A$2:$T$78,12,FALSE)</f>
        <v>21654</v>
      </c>
      <c r="M65" s="12">
        <f>VLOOKUP($A$10:$A$94,dt!$A$2:$T$78,13,FALSE)</f>
        <v>23628</v>
      </c>
      <c r="N65" s="12">
        <f>VLOOKUP($A$10:$A$94,dt!$A$2:$T$78,14,FALSE)</f>
        <v>19327</v>
      </c>
      <c r="O65" s="12">
        <f>VLOOKUP($A$10:$A$94,dt!$A$2:$T$78,15,FALSE)</f>
        <v>64609</v>
      </c>
      <c r="P65" s="12">
        <f>VLOOKUP($A$10:$A$94,dt!$A$2:$T$78,16,FALSE)</f>
        <v>4219</v>
      </c>
      <c r="Q65" s="12">
        <f>VLOOKUP($A$10:$A$94,dt!$A$2:$T$78,17,FALSE)</f>
        <v>5503</v>
      </c>
      <c r="R65" s="12">
        <f>VLOOKUP($A$10:$A$94,dt!$A$2:$T$78,18,FALSE)</f>
        <v>318</v>
      </c>
      <c r="S65" s="12">
        <f>VLOOKUP($A$10:$A$94,dt!$A$2:$T$78,19,FALSE)</f>
        <v>277104</v>
      </c>
      <c r="T65" s="12">
        <f>VLOOKUP($A$10:$A$94,dt!$A$2:$T$78,20,FALSE)</f>
        <v>18189</v>
      </c>
      <c r="U65" s="31"/>
    </row>
    <row r="66" spans="1:21" ht="20.45" customHeight="1">
      <c r="A66" s="11" t="s">
        <v>57</v>
      </c>
      <c r="B66" s="12">
        <f>VLOOKUP($A$10:$A$94,dt!$A$2:$T$78,2,FALSE)</f>
        <v>24238</v>
      </c>
      <c r="C66" s="12">
        <f>VLOOKUP($A$10:$A$94,dt!$A$2:$T$78,3,FALSE)</f>
        <v>11536</v>
      </c>
      <c r="D66" s="12">
        <f>VLOOKUP($A$10:$A$94,dt!$A$2:$T$78,4,FALSE)</f>
        <v>6657</v>
      </c>
      <c r="E66" s="12">
        <f>VLOOKUP($A$10:$A$94,dt!$A$2:$T$78,5,FALSE)</f>
        <v>42431</v>
      </c>
      <c r="F66" s="12">
        <f>VLOOKUP($A$10:$A$94,dt!$A$2:$T$78,6,FALSE)</f>
        <v>3640</v>
      </c>
      <c r="G66" s="12">
        <f>VLOOKUP($A$10:$A$94,dt!$A$2:$T$78,7,FALSE)</f>
        <v>905</v>
      </c>
      <c r="H66" s="12">
        <f>VLOOKUP($A$10:$A$94,dt!$A$2:$T$78,8,FALSE)</f>
        <v>444</v>
      </c>
      <c r="I66" s="12">
        <f>VLOOKUP($A$10:$A$94,dt!$A$2:$T$78,9,FALSE)</f>
        <v>266</v>
      </c>
      <c r="J66" s="12">
        <f>VLOOKUP($A$10:$A$94,dt!$A$2:$T$78,10,FALSE)</f>
        <v>1615</v>
      </c>
      <c r="K66" s="12">
        <f>VLOOKUP($A$10:$A$94,dt!$A$2:$T$78,11,FALSE)</f>
        <v>180</v>
      </c>
      <c r="L66" s="12">
        <f>VLOOKUP($A$10:$A$94,dt!$A$2:$T$78,12,FALSE)</f>
        <v>42264</v>
      </c>
      <c r="M66" s="12">
        <f>VLOOKUP($A$10:$A$94,dt!$A$2:$T$78,13,FALSE)</f>
        <v>16601</v>
      </c>
      <c r="N66" s="12">
        <f>VLOOKUP($A$10:$A$94,dt!$A$2:$T$78,14,FALSE)</f>
        <v>27541</v>
      </c>
      <c r="O66" s="12">
        <f>VLOOKUP($A$10:$A$94,dt!$A$2:$T$78,15,FALSE)</f>
        <v>86406</v>
      </c>
      <c r="P66" s="12">
        <f>VLOOKUP($A$10:$A$94,dt!$A$2:$T$78,16,FALSE)</f>
        <v>6346</v>
      </c>
      <c r="Q66" s="12">
        <f>VLOOKUP($A$10:$A$94,dt!$A$2:$T$78,17,FALSE)</f>
        <v>7757</v>
      </c>
      <c r="R66" s="12">
        <f>VLOOKUP($A$10:$A$94,dt!$A$2:$T$78,18,FALSE)</f>
        <v>601</v>
      </c>
      <c r="S66" s="12">
        <f>VLOOKUP($A$10:$A$94,dt!$A$2:$T$78,19,FALSE)</f>
        <v>138209</v>
      </c>
      <c r="T66" s="12">
        <f>VLOOKUP($A$10:$A$94,dt!$A$2:$T$78,20,FALSE)</f>
        <v>10437</v>
      </c>
      <c r="U66" s="31"/>
    </row>
    <row r="67" spans="1:21" ht="20.45" customHeight="1">
      <c r="A67" s="11" t="s">
        <v>58</v>
      </c>
      <c r="B67" s="12">
        <f>VLOOKUP($A$10:$A$94,dt!$A$2:$T$78,2,FALSE)</f>
        <v>14081</v>
      </c>
      <c r="C67" s="12">
        <f>VLOOKUP($A$10:$A$94,dt!$A$2:$T$78,3,FALSE)</f>
        <v>18009</v>
      </c>
      <c r="D67" s="12">
        <f>VLOOKUP($A$10:$A$94,dt!$A$2:$T$78,4,FALSE)</f>
        <v>7649</v>
      </c>
      <c r="E67" s="12">
        <f>VLOOKUP($A$10:$A$94,dt!$A$2:$T$78,5,FALSE)</f>
        <v>39739</v>
      </c>
      <c r="F67" s="12">
        <f>VLOOKUP($A$10:$A$94,dt!$A$2:$T$78,6,FALSE)</f>
        <v>3669</v>
      </c>
      <c r="G67" s="12">
        <f>VLOOKUP($A$10:$A$94,dt!$A$2:$T$78,7,FALSE)</f>
        <v>280</v>
      </c>
      <c r="H67" s="12">
        <f>VLOOKUP($A$10:$A$94,dt!$A$2:$T$78,8,FALSE)</f>
        <v>310</v>
      </c>
      <c r="I67" s="12">
        <f>VLOOKUP($A$10:$A$94,dt!$A$2:$T$78,9,FALSE)</f>
        <v>132</v>
      </c>
      <c r="J67" s="12">
        <f>VLOOKUP($A$10:$A$94,dt!$A$2:$T$78,10,FALSE)</f>
        <v>722</v>
      </c>
      <c r="K67" s="12">
        <f>VLOOKUP($A$10:$A$94,dt!$A$2:$T$78,11,FALSE)</f>
        <v>117</v>
      </c>
      <c r="L67" s="12">
        <f>VLOOKUP($A$10:$A$94,dt!$A$2:$T$78,12,FALSE)</f>
        <v>7235</v>
      </c>
      <c r="M67" s="12">
        <f>VLOOKUP($A$10:$A$94,dt!$A$2:$T$78,13,FALSE)</f>
        <v>7482</v>
      </c>
      <c r="N67" s="12">
        <f>VLOOKUP($A$10:$A$94,dt!$A$2:$T$78,14,FALSE)</f>
        <v>8039</v>
      </c>
      <c r="O67" s="12">
        <f>VLOOKUP($A$10:$A$94,dt!$A$2:$T$78,15,FALSE)</f>
        <v>22756</v>
      </c>
      <c r="P67" s="12">
        <f>VLOOKUP($A$10:$A$94,dt!$A$2:$T$78,16,FALSE)</f>
        <v>2252</v>
      </c>
      <c r="Q67" s="12">
        <f>VLOOKUP($A$10:$A$94,dt!$A$2:$T$78,17,FALSE)</f>
        <v>733</v>
      </c>
      <c r="R67" s="12">
        <f>VLOOKUP($A$10:$A$94,dt!$A$2:$T$78,18,FALSE)</f>
        <v>94</v>
      </c>
      <c r="S67" s="12">
        <f>VLOOKUP($A$10:$A$94,dt!$A$2:$T$78,19,FALSE)</f>
        <v>63950</v>
      </c>
      <c r="T67" s="12">
        <f>VLOOKUP($A$10:$A$94,dt!$A$2:$T$78,20,FALSE)</f>
        <v>5878</v>
      </c>
      <c r="U67" s="31"/>
    </row>
    <row r="68" spans="1:21" ht="20.45" customHeight="1">
      <c r="A68" s="11" t="s">
        <v>59</v>
      </c>
      <c r="B68" s="12">
        <f>VLOOKUP($A$10:$A$94,dt!$A$2:$T$78,2,FALSE)</f>
        <v>747</v>
      </c>
      <c r="C68" s="12">
        <f>VLOOKUP($A$10:$A$94,dt!$A$2:$T$78,3,FALSE)</f>
        <v>2140</v>
      </c>
      <c r="D68" s="12">
        <f>VLOOKUP($A$10:$A$94,dt!$A$2:$T$78,4,FALSE)</f>
        <v>358</v>
      </c>
      <c r="E68" s="12">
        <f>VLOOKUP($A$10:$A$94,dt!$A$2:$T$78,5,FALSE)</f>
        <v>3245</v>
      </c>
      <c r="F68" s="12">
        <f>VLOOKUP($A$10:$A$94,dt!$A$2:$T$78,6,FALSE)</f>
        <v>370</v>
      </c>
      <c r="G68" s="12">
        <f>VLOOKUP($A$10:$A$94,dt!$A$2:$T$78,7,FALSE)</f>
        <v>27</v>
      </c>
      <c r="H68" s="12">
        <f>VLOOKUP($A$10:$A$94,dt!$A$2:$T$78,8,FALSE)</f>
        <v>36</v>
      </c>
      <c r="I68" s="12">
        <f>VLOOKUP($A$10:$A$94,dt!$A$2:$T$78,9,FALSE)</f>
        <v>12</v>
      </c>
      <c r="J68" s="12">
        <f>VLOOKUP($A$10:$A$94,dt!$A$2:$T$78,10,FALSE)</f>
        <v>75</v>
      </c>
      <c r="K68" s="12">
        <f>VLOOKUP($A$10:$A$94,dt!$A$2:$T$78,11,FALSE)</f>
        <v>8</v>
      </c>
      <c r="L68" s="12">
        <f>VLOOKUP($A$10:$A$94,dt!$A$2:$T$78,12,FALSE)</f>
        <v>3115</v>
      </c>
      <c r="M68" s="12">
        <f>VLOOKUP($A$10:$A$94,dt!$A$2:$T$78,13,FALSE)</f>
        <v>4727</v>
      </c>
      <c r="N68" s="12">
        <f>VLOOKUP($A$10:$A$94,dt!$A$2:$T$78,14,FALSE)</f>
        <v>6056</v>
      </c>
      <c r="O68" s="12">
        <f>VLOOKUP($A$10:$A$94,dt!$A$2:$T$78,15,FALSE)</f>
        <v>13898</v>
      </c>
      <c r="P68" s="12">
        <f>VLOOKUP($A$10:$A$94,dt!$A$2:$T$78,16,FALSE)</f>
        <v>959</v>
      </c>
      <c r="Q68" s="12">
        <f>VLOOKUP($A$10:$A$94,dt!$A$2:$T$78,17,FALSE)</f>
        <v>890</v>
      </c>
      <c r="R68" s="12">
        <f>VLOOKUP($A$10:$A$94,dt!$A$2:$T$78,18,FALSE)</f>
        <v>99</v>
      </c>
      <c r="S68" s="12">
        <f>VLOOKUP($A$10:$A$94,dt!$A$2:$T$78,19,FALSE)</f>
        <v>18108</v>
      </c>
      <c r="T68" s="12">
        <f>VLOOKUP($A$10:$A$94,dt!$A$2:$T$78,20,FALSE)</f>
        <v>1495</v>
      </c>
      <c r="U68" s="31"/>
    </row>
    <row r="69" spans="1:21" ht="20.45" customHeight="1">
      <c r="A69" s="11" t="s">
        <v>60</v>
      </c>
      <c r="B69" s="12">
        <f>VLOOKUP($A$10:$A$94,dt!$A$2:$T$78,2,FALSE)</f>
        <v>5988</v>
      </c>
      <c r="C69" s="12">
        <f>VLOOKUP($A$10:$A$94,dt!$A$2:$T$78,3,FALSE)</f>
        <v>5216</v>
      </c>
      <c r="D69" s="12">
        <f>VLOOKUP($A$10:$A$94,dt!$A$2:$T$78,4,FALSE)</f>
        <v>5259</v>
      </c>
      <c r="E69" s="12">
        <f>VLOOKUP($A$10:$A$94,dt!$A$2:$T$78,5,FALSE)</f>
        <v>16463</v>
      </c>
      <c r="F69" s="12">
        <f>VLOOKUP($A$10:$A$94,dt!$A$2:$T$78,6,FALSE)</f>
        <v>1203</v>
      </c>
      <c r="G69" s="12">
        <f>VLOOKUP($A$10:$A$94,dt!$A$2:$T$78,7,FALSE)</f>
        <v>472</v>
      </c>
      <c r="H69" s="12">
        <f>VLOOKUP($A$10:$A$94,dt!$A$2:$T$78,8,FALSE)</f>
        <v>743</v>
      </c>
      <c r="I69" s="12">
        <f>VLOOKUP($A$10:$A$94,dt!$A$2:$T$78,9,FALSE)</f>
        <v>835</v>
      </c>
      <c r="J69" s="12">
        <f>VLOOKUP($A$10:$A$94,dt!$A$2:$T$78,10,FALSE)</f>
        <v>2050</v>
      </c>
      <c r="K69" s="12">
        <f>VLOOKUP($A$10:$A$94,dt!$A$2:$T$78,11,FALSE)</f>
        <v>147</v>
      </c>
      <c r="L69" s="12">
        <f>VLOOKUP($A$10:$A$94,dt!$A$2:$T$78,12,FALSE)</f>
        <v>18879</v>
      </c>
      <c r="M69" s="12">
        <f>VLOOKUP($A$10:$A$94,dt!$A$2:$T$78,13,FALSE)</f>
        <v>18235</v>
      </c>
      <c r="N69" s="12">
        <f>VLOOKUP($A$10:$A$94,dt!$A$2:$T$78,14,FALSE)</f>
        <v>23436</v>
      </c>
      <c r="O69" s="12">
        <f>VLOOKUP($A$10:$A$94,dt!$A$2:$T$78,15,FALSE)</f>
        <v>60550</v>
      </c>
      <c r="P69" s="12">
        <f>VLOOKUP($A$10:$A$94,dt!$A$2:$T$78,16,FALSE)</f>
        <v>4531</v>
      </c>
      <c r="Q69" s="12">
        <f>VLOOKUP($A$10:$A$94,dt!$A$2:$T$78,17,FALSE)</f>
        <v>3335</v>
      </c>
      <c r="R69" s="12">
        <f>VLOOKUP($A$10:$A$94,dt!$A$2:$T$78,18,FALSE)</f>
        <v>254</v>
      </c>
      <c r="S69" s="12">
        <f>VLOOKUP($A$10:$A$94,dt!$A$2:$T$78,19,FALSE)</f>
        <v>82398</v>
      </c>
      <c r="T69" s="12">
        <f>VLOOKUP($A$10:$A$94,dt!$A$2:$T$78,20,FALSE)</f>
        <v>6096</v>
      </c>
      <c r="U69" s="31"/>
    </row>
    <row r="70" spans="1:21" ht="20.45" customHeight="1">
      <c r="A70" s="15" t="s">
        <v>17</v>
      </c>
      <c r="B70" s="16">
        <f>SUM(B71:B78)</f>
        <v>135238</v>
      </c>
      <c r="C70" s="16">
        <f t="shared" ref="C70:T70" si="14">SUM(C71:C78)</f>
        <v>138422</v>
      </c>
      <c r="D70" s="16">
        <f t="shared" si="14"/>
        <v>142365</v>
      </c>
      <c r="E70" s="16">
        <f t="shared" si="14"/>
        <v>416025</v>
      </c>
      <c r="F70" s="16">
        <f t="shared" si="14"/>
        <v>27103</v>
      </c>
      <c r="G70" s="16">
        <f t="shared" ref="G70:K70" si="15">SUM(G71:G78)</f>
        <v>4900</v>
      </c>
      <c r="H70" s="16">
        <f t="shared" si="15"/>
        <v>6956</v>
      </c>
      <c r="I70" s="16">
        <f t="shared" si="15"/>
        <v>6722</v>
      </c>
      <c r="J70" s="16">
        <f t="shared" si="15"/>
        <v>18578</v>
      </c>
      <c r="K70" s="16">
        <f t="shared" si="15"/>
        <v>1787</v>
      </c>
      <c r="L70" s="16">
        <f t="shared" si="14"/>
        <v>156207</v>
      </c>
      <c r="M70" s="16">
        <f t="shared" si="14"/>
        <v>181827</v>
      </c>
      <c r="N70" s="16">
        <f t="shared" si="14"/>
        <v>215493</v>
      </c>
      <c r="O70" s="16">
        <f t="shared" si="14"/>
        <v>553527</v>
      </c>
      <c r="P70" s="16">
        <f t="shared" si="14"/>
        <v>34712</v>
      </c>
      <c r="Q70" s="16">
        <f t="shared" si="14"/>
        <v>207793</v>
      </c>
      <c r="R70" s="16">
        <f t="shared" si="14"/>
        <v>7251</v>
      </c>
      <c r="S70" s="16">
        <f t="shared" si="14"/>
        <v>1195923</v>
      </c>
      <c r="T70" s="16">
        <f t="shared" si="14"/>
        <v>65832</v>
      </c>
      <c r="U70" s="30"/>
    </row>
    <row r="71" spans="1:21" ht="20.45" customHeight="1">
      <c r="A71" s="11" t="s">
        <v>44</v>
      </c>
      <c r="B71" s="12">
        <f>VLOOKUP($A$10:$A$94,dt!$A$2:$T$78,2,FALSE)</f>
        <v>16504</v>
      </c>
      <c r="C71" s="12">
        <f>VLOOKUP($A$10:$A$94,dt!$A$2:$T$78,3,FALSE)</f>
        <v>18274</v>
      </c>
      <c r="D71" s="12">
        <f>VLOOKUP($A$10:$A$94,dt!$A$2:$T$78,4,FALSE)</f>
        <v>17454</v>
      </c>
      <c r="E71" s="12">
        <f>VLOOKUP($A$10:$A$94,dt!$A$2:$T$78,5,FALSE)</f>
        <v>52232</v>
      </c>
      <c r="F71" s="12">
        <f>VLOOKUP($A$10:$A$94,dt!$A$2:$T$78,6,FALSE)</f>
        <v>4839</v>
      </c>
      <c r="G71" s="12">
        <f>VLOOKUP($A$10:$A$94,dt!$A$2:$T$78,7,FALSE)</f>
        <v>1144</v>
      </c>
      <c r="H71" s="12">
        <f>VLOOKUP($A$10:$A$94,dt!$A$2:$T$78,8,FALSE)</f>
        <v>1594</v>
      </c>
      <c r="I71" s="12">
        <f>VLOOKUP($A$10:$A$94,dt!$A$2:$T$78,9,FALSE)</f>
        <v>1593</v>
      </c>
      <c r="J71" s="12">
        <f>VLOOKUP($A$10:$A$94,dt!$A$2:$T$78,10,FALSE)</f>
        <v>4331</v>
      </c>
      <c r="K71" s="12">
        <f>VLOOKUP($A$10:$A$94,dt!$A$2:$T$78,11,FALSE)</f>
        <v>384</v>
      </c>
      <c r="L71" s="12">
        <f>VLOOKUP($A$10:$A$94,dt!$A$2:$T$78,12,FALSE)</f>
        <v>12135</v>
      </c>
      <c r="M71" s="12">
        <f>VLOOKUP($A$10:$A$94,dt!$A$2:$T$78,13,FALSE)</f>
        <v>15898</v>
      </c>
      <c r="N71" s="12">
        <f>VLOOKUP($A$10:$A$94,dt!$A$2:$T$78,14,FALSE)</f>
        <v>21529</v>
      </c>
      <c r="O71" s="12">
        <f>VLOOKUP($A$10:$A$94,dt!$A$2:$T$78,15,FALSE)</f>
        <v>49562</v>
      </c>
      <c r="P71" s="12">
        <f>VLOOKUP($A$10:$A$94,dt!$A$2:$T$78,16,FALSE)</f>
        <v>4374</v>
      </c>
      <c r="Q71" s="12">
        <f>VLOOKUP($A$10:$A$94,dt!$A$2:$T$78,17,FALSE)</f>
        <v>7446</v>
      </c>
      <c r="R71" s="12">
        <f>VLOOKUP($A$10:$A$94,dt!$A$2:$T$78,18,FALSE)</f>
        <v>483</v>
      </c>
      <c r="S71" s="12">
        <f>VLOOKUP($A$10:$A$94,dt!$A$2:$T$78,19,FALSE)</f>
        <v>113571</v>
      </c>
      <c r="T71" s="12">
        <f>VLOOKUP($A$10:$A$94,dt!$A$2:$T$78,20,FALSE)</f>
        <v>9169</v>
      </c>
      <c r="U71" s="31"/>
    </row>
    <row r="72" spans="1:21" ht="20.45" customHeight="1">
      <c r="A72" s="11" t="s">
        <v>45</v>
      </c>
      <c r="B72" s="12">
        <f>VLOOKUP($A$10:$A$94,dt!$A$2:$T$78,2,FALSE)</f>
        <v>25944</v>
      </c>
      <c r="C72" s="12">
        <f>VLOOKUP($A$10:$A$94,dt!$A$2:$T$78,3,FALSE)</f>
        <v>44728</v>
      </c>
      <c r="D72" s="12">
        <f>VLOOKUP($A$10:$A$94,dt!$A$2:$T$78,4,FALSE)</f>
        <v>41016</v>
      </c>
      <c r="E72" s="12">
        <f>VLOOKUP($A$10:$A$94,dt!$A$2:$T$78,5,FALSE)</f>
        <v>111688</v>
      </c>
      <c r="F72" s="12">
        <f>VLOOKUP($A$10:$A$94,dt!$A$2:$T$78,6,FALSE)</f>
        <v>5077</v>
      </c>
      <c r="G72" s="12">
        <f>VLOOKUP($A$10:$A$94,dt!$A$2:$T$78,7,FALSE)</f>
        <v>845</v>
      </c>
      <c r="H72" s="12">
        <f>VLOOKUP($A$10:$A$94,dt!$A$2:$T$78,8,FALSE)</f>
        <v>1587</v>
      </c>
      <c r="I72" s="12">
        <f>VLOOKUP($A$10:$A$94,dt!$A$2:$T$78,9,FALSE)</f>
        <v>1496</v>
      </c>
      <c r="J72" s="12">
        <f>VLOOKUP($A$10:$A$94,dt!$A$2:$T$78,10,FALSE)</f>
        <v>3928</v>
      </c>
      <c r="K72" s="12">
        <f>VLOOKUP($A$10:$A$94,dt!$A$2:$T$78,11,FALSE)</f>
        <v>408</v>
      </c>
      <c r="L72" s="12">
        <f>VLOOKUP($A$10:$A$94,dt!$A$2:$T$78,12,FALSE)</f>
        <v>47868</v>
      </c>
      <c r="M72" s="12">
        <f>VLOOKUP($A$10:$A$94,dt!$A$2:$T$78,13,FALSE)</f>
        <v>67916</v>
      </c>
      <c r="N72" s="12">
        <f>VLOOKUP($A$10:$A$94,dt!$A$2:$T$78,14,FALSE)</f>
        <v>70991</v>
      </c>
      <c r="O72" s="12">
        <f>VLOOKUP($A$10:$A$94,dt!$A$2:$T$78,15,FALSE)</f>
        <v>186775</v>
      </c>
      <c r="P72" s="12">
        <f>VLOOKUP($A$10:$A$94,dt!$A$2:$T$78,16,FALSE)</f>
        <v>7819</v>
      </c>
      <c r="Q72" s="12">
        <f>VLOOKUP($A$10:$A$94,dt!$A$2:$T$78,17,FALSE)</f>
        <v>58050</v>
      </c>
      <c r="R72" s="12">
        <f>VLOOKUP($A$10:$A$94,dt!$A$2:$T$78,18,FALSE)</f>
        <v>2185</v>
      </c>
      <c r="S72" s="12">
        <f>VLOOKUP($A$10:$A$94,dt!$A$2:$T$78,19,FALSE)</f>
        <v>360441</v>
      </c>
      <c r="T72" s="12">
        <f>VLOOKUP($A$10:$A$94,dt!$A$2:$T$78,20,FALSE)</f>
        <v>14720</v>
      </c>
      <c r="U72" s="31"/>
    </row>
    <row r="73" spans="1:21" ht="20.45" customHeight="1">
      <c r="A73" s="11" t="s">
        <v>46</v>
      </c>
      <c r="B73" s="12">
        <f>VLOOKUP($A$10:$A$94,dt!$A$2:$T$78,2,FALSE)</f>
        <v>4660</v>
      </c>
      <c r="C73" s="12">
        <f>VLOOKUP($A$10:$A$94,dt!$A$2:$T$78,3,FALSE)</f>
        <v>4921</v>
      </c>
      <c r="D73" s="12">
        <f>VLOOKUP($A$10:$A$94,dt!$A$2:$T$78,4,FALSE)</f>
        <v>3968</v>
      </c>
      <c r="E73" s="12">
        <f>VLOOKUP($A$10:$A$94,dt!$A$2:$T$78,5,FALSE)</f>
        <v>13549</v>
      </c>
      <c r="F73" s="12">
        <f>VLOOKUP($A$10:$A$94,dt!$A$2:$T$78,6,FALSE)</f>
        <v>852</v>
      </c>
      <c r="G73" s="12">
        <f>VLOOKUP($A$10:$A$94,dt!$A$2:$T$78,7,FALSE)</f>
        <v>222</v>
      </c>
      <c r="H73" s="12">
        <f>VLOOKUP($A$10:$A$94,dt!$A$2:$T$78,8,FALSE)</f>
        <v>348</v>
      </c>
      <c r="I73" s="12">
        <f>VLOOKUP($A$10:$A$94,dt!$A$2:$T$78,9,FALSE)</f>
        <v>598</v>
      </c>
      <c r="J73" s="12">
        <f>VLOOKUP($A$10:$A$94,dt!$A$2:$T$78,10,FALSE)</f>
        <v>1168</v>
      </c>
      <c r="K73" s="12">
        <f>VLOOKUP($A$10:$A$94,dt!$A$2:$T$78,11,FALSE)</f>
        <v>137</v>
      </c>
      <c r="L73" s="12">
        <f>VLOOKUP($A$10:$A$94,dt!$A$2:$T$78,12,FALSE)</f>
        <v>40134</v>
      </c>
      <c r="M73" s="12">
        <f>VLOOKUP($A$10:$A$94,dt!$A$2:$T$78,13,FALSE)</f>
        <v>44276</v>
      </c>
      <c r="N73" s="12">
        <f>VLOOKUP($A$10:$A$94,dt!$A$2:$T$78,14,FALSE)</f>
        <v>60041</v>
      </c>
      <c r="O73" s="12">
        <f>VLOOKUP($A$10:$A$94,dt!$A$2:$T$78,15,FALSE)</f>
        <v>144451</v>
      </c>
      <c r="P73" s="12">
        <f>VLOOKUP($A$10:$A$94,dt!$A$2:$T$78,16,FALSE)</f>
        <v>6477</v>
      </c>
      <c r="Q73" s="12">
        <f>VLOOKUP($A$10:$A$94,dt!$A$2:$T$78,17,FALSE)</f>
        <v>61422</v>
      </c>
      <c r="R73" s="12">
        <f>VLOOKUP($A$10:$A$94,dt!$A$2:$T$78,18,FALSE)</f>
        <v>1688</v>
      </c>
      <c r="S73" s="12">
        <f>VLOOKUP($A$10:$A$94,dt!$A$2:$T$78,19,FALSE)</f>
        <v>220590</v>
      </c>
      <c r="T73" s="12">
        <f>VLOOKUP($A$10:$A$94,dt!$A$2:$T$78,20,FALSE)</f>
        <v>8928</v>
      </c>
      <c r="U73" s="31"/>
    </row>
    <row r="74" spans="1:21" ht="20.45" customHeight="1">
      <c r="A74" s="11" t="s">
        <v>47</v>
      </c>
      <c r="B74" s="12">
        <f>VLOOKUP($A$10:$A$94,dt!$A$2:$T$78,2,FALSE)</f>
        <v>4927</v>
      </c>
      <c r="C74" s="12">
        <f>VLOOKUP($A$10:$A$94,dt!$A$2:$T$78,3,FALSE)</f>
        <v>4374</v>
      </c>
      <c r="D74" s="12">
        <f>VLOOKUP($A$10:$A$94,dt!$A$2:$T$78,4,FALSE)</f>
        <v>4398</v>
      </c>
      <c r="E74" s="12">
        <f>VLOOKUP($A$10:$A$94,dt!$A$2:$T$78,5,FALSE)</f>
        <v>13699</v>
      </c>
      <c r="F74" s="12">
        <f>VLOOKUP($A$10:$A$94,dt!$A$2:$T$78,6,FALSE)</f>
        <v>915</v>
      </c>
      <c r="G74" s="12">
        <f>VLOOKUP($A$10:$A$94,dt!$A$2:$T$78,7,FALSE)</f>
        <v>948</v>
      </c>
      <c r="H74" s="12">
        <f>VLOOKUP($A$10:$A$94,dt!$A$2:$T$78,8,FALSE)</f>
        <v>1306</v>
      </c>
      <c r="I74" s="12">
        <f>VLOOKUP($A$10:$A$94,dt!$A$2:$T$78,9,FALSE)</f>
        <v>606</v>
      </c>
      <c r="J74" s="12">
        <f>VLOOKUP($A$10:$A$94,dt!$A$2:$T$78,10,FALSE)</f>
        <v>2860</v>
      </c>
      <c r="K74" s="12">
        <f>VLOOKUP($A$10:$A$94,dt!$A$2:$T$78,11,FALSE)</f>
        <v>165</v>
      </c>
      <c r="L74" s="12">
        <f>VLOOKUP($A$10:$A$94,dt!$A$2:$T$78,12,FALSE)</f>
        <v>6272</v>
      </c>
      <c r="M74" s="12">
        <f>VLOOKUP($A$10:$A$94,dt!$A$2:$T$78,13,FALSE)</f>
        <v>9074</v>
      </c>
      <c r="N74" s="12">
        <f>VLOOKUP($A$10:$A$94,dt!$A$2:$T$78,14,FALSE)</f>
        <v>9882</v>
      </c>
      <c r="O74" s="12">
        <f>VLOOKUP($A$10:$A$94,dt!$A$2:$T$78,15,FALSE)</f>
        <v>25228</v>
      </c>
      <c r="P74" s="12">
        <f>VLOOKUP($A$10:$A$94,dt!$A$2:$T$78,16,FALSE)</f>
        <v>1378</v>
      </c>
      <c r="Q74" s="12">
        <f>VLOOKUP($A$10:$A$94,dt!$A$2:$T$78,17,FALSE)</f>
        <v>4205</v>
      </c>
      <c r="R74" s="12">
        <f>VLOOKUP($A$10:$A$94,dt!$A$2:$T$78,18,FALSE)</f>
        <v>176</v>
      </c>
      <c r="S74" s="12">
        <f>VLOOKUP($A$10:$A$94,dt!$A$2:$T$78,19,FALSE)</f>
        <v>45992</v>
      </c>
      <c r="T74" s="12">
        <f>VLOOKUP($A$10:$A$94,dt!$A$2:$T$78,20,FALSE)</f>
        <v>2360</v>
      </c>
      <c r="U74" s="31"/>
    </row>
    <row r="75" spans="1:21" ht="20.45" customHeight="1">
      <c r="A75" s="11" t="s">
        <v>48</v>
      </c>
      <c r="B75" s="12">
        <f>VLOOKUP($A$10:$A$94,dt!$A$2:$T$78,2,FALSE)</f>
        <v>213</v>
      </c>
      <c r="C75" s="12">
        <f>VLOOKUP($A$10:$A$94,dt!$A$2:$T$78,3,FALSE)</f>
        <v>389</v>
      </c>
      <c r="D75" s="12">
        <f>VLOOKUP($A$10:$A$94,dt!$A$2:$T$78,4,FALSE)</f>
        <v>92</v>
      </c>
      <c r="E75" s="12">
        <f>VLOOKUP($A$10:$A$94,dt!$A$2:$T$78,5,FALSE)</f>
        <v>694</v>
      </c>
      <c r="F75" s="12">
        <f>VLOOKUP($A$10:$A$94,dt!$A$2:$T$78,6,FALSE)</f>
        <v>56</v>
      </c>
      <c r="G75" s="12">
        <f>VLOOKUP($A$10:$A$94,dt!$A$2:$T$78,7,FALSE)</f>
        <v>5</v>
      </c>
      <c r="H75" s="12">
        <f>VLOOKUP($A$10:$A$94,dt!$A$2:$T$78,8,FALSE)</f>
        <v>8</v>
      </c>
      <c r="I75" s="12">
        <f>VLOOKUP($A$10:$A$94,dt!$A$2:$T$78,9,FALSE)</f>
        <v>12</v>
      </c>
      <c r="J75" s="12">
        <f>VLOOKUP($A$10:$A$94,dt!$A$2:$T$78,10,FALSE)</f>
        <v>25</v>
      </c>
      <c r="K75" s="12">
        <f>VLOOKUP($A$10:$A$94,dt!$A$2:$T$78,11,FALSE)</f>
        <v>4</v>
      </c>
      <c r="L75" s="12">
        <f>VLOOKUP($A$10:$A$94,dt!$A$2:$T$78,12,FALSE)</f>
        <v>21</v>
      </c>
      <c r="M75" s="12">
        <f>VLOOKUP($A$10:$A$94,dt!$A$2:$T$78,13,FALSE)</f>
        <v>72</v>
      </c>
      <c r="N75" s="12">
        <f>VLOOKUP($A$10:$A$94,dt!$A$2:$T$78,14,FALSE)</f>
        <v>80</v>
      </c>
      <c r="O75" s="12">
        <f>VLOOKUP($A$10:$A$94,dt!$A$2:$T$78,15,FALSE)</f>
        <v>173</v>
      </c>
      <c r="P75" s="12">
        <f>VLOOKUP($A$10:$A$94,dt!$A$2:$T$78,16,FALSE)</f>
        <v>12</v>
      </c>
      <c r="Q75" s="12">
        <f>VLOOKUP($A$10:$A$94,dt!$A$2:$T$78,17,FALSE)</f>
        <v>106</v>
      </c>
      <c r="R75" s="12">
        <f>VLOOKUP($A$10:$A$94,dt!$A$2:$T$78,18,FALSE)</f>
        <v>4</v>
      </c>
      <c r="S75" s="12">
        <f>VLOOKUP($A$10:$A$94,dt!$A$2:$T$78,19,FALSE)</f>
        <v>998</v>
      </c>
      <c r="T75" s="12">
        <f>VLOOKUP($A$10:$A$94,dt!$A$2:$T$78,20,FALSE)</f>
        <v>71</v>
      </c>
      <c r="U75" s="31"/>
    </row>
    <row r="76" spans="1:21" ht="20.45" customHeight="1">
      <c r="A76" s="11" t="s">
        <v>49</v>
      </c>
      <c r="B76" s="12">
        <f>VLOOKUP($A$10:$A$94,dt!$A$2:$T$78,2,FALSE)</f>
        <v>410</v>
      </c>
      <c r="C76" s="12">
        <f>VLOOKUP($A$10:$A$94,dt!$A$2:$T$78,3,FALSE)</f>
        <v>294</v>
      </c>
      <c r="D76" s="12">
        <f>VLOOKUP($A$10:$A$94,dt!$A$2:$T$78,4,FALSE)</f>
        <v>407</v>
      </c>
      <c r="E76" s="12">
        <f>VLOOKUP($A$10:$A$94,dt!$A$2:$T$78,5,FALSE)</f>
        <v>1111</v>
      </c>
      <c r="F76" s="12">
        <f>VLOOKUP($A$10:$A$94,dt!$A$2:$T$78,6,FALSE)</f>
        <v>107</v>
      </c>
      <c r="G76" s="12">
        <f>VLOOKUP($A$10:$A$94,dt!$A$2:$T$78,7,FALSE)</f>
        <v>1</v>
      </c>
      <c r="H76" s="12">
        <f>VLOOKUP($A$10:$A$94,dt!$A$2:$T$78,8,FALSE)</f>
        <v>5</v>
      </c>
      <c r="I76" s="12">
        <f>VLOOKUP($A$10:$A$94,dt!$A$2:$T$78,9,FALSE)</f>
        <v>0</v>
      </c>
      <c r="J76" s="12">
        <f>VLOOKUP($A$10:$A$94,dt!$A$2:$T$78,10,FALSE)</f>
        <v>6</v>
      </c>
      <c r="K76" s="12">
        <f>VLOOKUP($A$10:$A$94,dt!$A$2:$T$78,11,FALSE)</f>
        <v>2</v>
      </c>
      <c r="L76" s="12">
        <f>VLOOKUP($A$10:$A$94,dt!$A$2:$T$78,12,FALSE)</f>
        <v>40</v>
      </c>
      <c r="M76" s="12">
        <f>VLOOKUP($A$10:$A$94,dt!$A$2:$T$78,13,FALSE)</f>
        <v>52</v>
      </c>
      <c r="N76" s="12">
        <f>VLOOKUP($A$10:$A$94,dt!$A$2:$T$78,14,FALSE)</f>
        <v>18</v>
      </c>
      <c r="O76" s="12">
        <f>VLOOKUP($A$10:$A$94,dt!$A$2:$T$78,15,FALSE)</f>
        <v>110</v>
      </c>
      <c r="P76" s="12">
        <f>VLOOKUP($A$10:$A$94,dt!$A$2:$T$78,16,FALSE)</f>
        <v>8</v>
      </c>
      <c r="Q76" s="12">
        <f>VLOOKUP($A$10:$A$94,dt!$A$2:$T$78,17,FALSE)</f>
        <v>0</v>
      </c>
      <c r="R76" s="12">
        <f>VLOOKUP($A$10:$A$94,dt!$A$2:$T$78,18,FALSE)</f>
        <v>0</v>
      </c>
      <c r="S76" s="12">
        <f>VLOOKUP($A$10:$A$94,dt!$A$2:$T$78,19,FALSE)</f>
        <v>1227</v>
      </c>
      <c r="T76" s="12">
        <f>VLOOKUP($A$10:$A$94,dt!$A$2:$T$78,20,FALSE)</f>
        <v>115</v>
      </c>
      <c r="U76" s="31"/>
    </row>
    <row r="77" spans="1:21" ht="20.45" customHeight="1">
      <c r="A77" s="11" t="s">
        <v>50</v>
      </c>
      <c r="B77" s="12">
        <f>VLOOKUP($A$10:$A$94,dt!$A$2:$T$78,2,FALSE)</f>
        <v>63524</v>
      </c>
      <c r="C77" s="12">
        <f>VLOOKUP($A$10:$A$94,dt!$A$2:$T$78,3,FALSE)</f>
        <v>45120</v>
      </c>
      <c r="D77" s="12">
        <f>VLOOKUP($A$10:$A$94,dt!$A$2:$T$78,4,FALSE)</f>
        <v>58077</v>
      </c>
      <c r="E77" s="12">
        <f>VLOOKUP($A$10:$A$94,dt!$A$2:$T$78,5,FALSE)</f>
        <v>166721</v>
      </c>
      <c r="F77" s="12">
        <f>VLOOKUP($A$10:$A$94,dt!$A$2:$T$78,6,FALSE)</f>
        <v>11032</v>
      </c>
      <c r="G77" s="12">
        <f>VLOOKUP($A$10:$A$94,dt!$A$2:$T$78,7,FALSE)</f>
        <v>684</v>
      </c>
      <c r="H77" s="12">
        <f>VLOOKUP($A$10:$A$94,dt!$A$2:$T$78,8,FALSE)</f>
        <v>365</v>
      </c>
      <c r="I77" s="12">
        <f>VLOOKUP($A$10:$A$94,dt!$A$2:$T$78,9,FALSE)</f>
        <v>508</v>
      </c>
      <c r="J77" s="12">
        <f>VLOOKUP($A$10:$A$94,dt!$A$2:$T$78,10,FALSE)</f>
        <v>1557</v>
      </c>
      <c r="K77" s="12">
        <f>VLOOKUP($A$10:$A$94,dt!$A$2:$T$78,11,FALSE)</f>
        <v>184</v>
      </c>
      <c r="L77" s="12">
        <f>VLOOKUP($A$10:$A$94,dt!$A$2:$T$78,12,FALSE)</f>
        <v>21695</v>
      </c>
      <c r="M77" s="12">
        <f>VLOOKUP($A$10:$A$94,dt!$A$2:$T$78,13,FALSE)</f>
        <v>11014</v>
      </c>
      <c r="N77" s="12">
        <f>VLOOKUP($A$10:$A$94,dt!$A$2:$T$78,14,FALSE)</f>
        <v>13844</v>
      </c>
      <c r="O77" s="12">
        <f>VLOOKUP($A$10:$A$94,dt!$A$2:$T$78,15,FALSE)</f>
        <v>46553</v>
      </c>
      <c r="P77" s="12">
        <f>VLOOKUP($A$10:$A$94,dt!$A$2:$T$78,16,FALSE)</f>
        <v>3641</v>
      </c>
      <c r="Q77" s="12">
        <f>VLOOKUP($A$10:$A$94,dt!$A$2:$T$78,17,FALSE)</f>
        <v>33545</v>
      </c>
      <c r="R77" s="12">
        <f>VLOOKUP($A$10:$A$94,dt!$A$2:$T$78,18,FALSE)</f>
        <v>1960</v>
      </c>
      <c r="S77" s="12">
        <f>VLOOKUP($A$10:$A$94,dt!$A$2:$T$78,19,FALSE)</f>
        <v>248376</v>
      </c>
      <c r="T77" s="12">
        <f>VLOOKUP($A$10:$A$94,dt!$A$2:$T$78,20,FALSE)</f>
        <v>14616</v>
      </c>
      <c r="U77" s="31"/>
    </row>
    <row r="78" spans="1:21" ht="20.45" customHeight="1">
      <c r="A78" s="11" t="s">
        <v>51</v>
      </c>
      <c r="B78" s="12">
        <f>VLOOKUP($A$10:$A$94,dt!$A$2:$T$78,2,FALSE)</f>
        <v>19056</v>
      </c>
      <c r="C78" s="12">
        <f>VLOOKUP($A$10:$A$94,dt!$A$2:$T$78,3,FALSE)</f>
        <v>20322</v>
      </c>
      <c r="D78" s="12">
        <f>VLOOKUP($A$10:$A$94,dt!$A$2:$T$78,4,FALSE)</f>
        <v>16953</v>
      </c>
      <c r="E78" s="12">
        <f>VLOOKUP($A$10:$A$94,dt!$A$2:$T$78,5,FALSE)</f>
        <v>56331</v>
      </c>
      <c r="F78" s="12">
        <f>VLOOKUP($A$10:$A$94,dt!$A$2:$T$78,6,FALSE)</f>
        <v>4225</v>
      </c>
      <c r="G78" s="12">
        <f>VLOOKUP($A$10:$A$94,dt!$A$2:$T$78,7,FALSE)</f>
        <v>1051</v>
      </c>
      <c r="H78" s="12">
        <f>VLOOKUP($A$10:$A$94,dt!$A$2:$T$78,8,FALSE)</f>
        <v>1743</v>
      </c>
      <c r="I78" s="12">
        <f>VLOOKUP($A$10:$A$94,dt!$A$2:$T$78,9,FALSE)</f>
        <v>1909</v>
      </c>
      <c r="J78" s="12">
        <f>VLOOKUP($A$10:$A$94,dt!$A$2:$T$78,10,FALSE)</f>
        <v>4703</v>
      </c>
      <c r="K78" s="12">
        <f>VLOOKUP($A$10:$A$94,dt!$A$2:$T$78,11,FALSE)</f>
        <v>503</v>
      </c>
      <c r="L78" s="12">
        <f>VLOOKUP($A$10:$A$94,dt!$A$2:$T$78,12,FALSE)</f>
        <v>28042</v>
      </c>
      <c r="M78" s="12">
        <f>VLOOKUP($A$10:$A$94,dt!$A$2:$T$78,13,FALSE)</f>
        <v>33525</v>
      </c>
      <c r="N78" s="12">
        <f>VLOOKUP($A$10:$A$94,dt!$A$2:$T$78,14,FALSE)</f>
        <v>39108</v>
      </c>
      <c r="O78" s="12">
        <f>VLOOKUP($A$10:$A$94,dt!$A$2:$T$78,15,FALSE)</f>
        <v>100675</v>
      </c>
      <c r="P78" s="12">
        <f>VLOOKUP($A$10:$A$94,dt!$A$2:$T$78,16,FALSE)</f>
        <v>11003</v>
      </c>
      <c r="Q78" s="12">
        <f>VLOOKUP($A$10:$A$94,dt!$A$2:$T$78,17,FALSE)</f>
        <v>43019</v>
      </c>
      <c r="R78" s="12">
        <f>VLOOKUP($A$10:$A$94,dt!$A$2:$T$78,18,FALSE)</f>
        <v>755</v>
      </c>
      <c r="S78" s="12">
        <f>VLOOKUP($A$10:$A$94,dt!$A$2:$T$78,19,FALSE)</f>
        <v>204728</v>
      </c>
      <c r="T78" s="12">
        <f>VLOOKUP($A$10:$A$94,dt!$A$2:$T$78,20,FALSE)</f>
        <v>15853</v>
      </c>
      <c r="U78" s="31"/>
    </row>
    <row r="79" spans="1:21" ht="20.45" customHeight="1">
      <c r="A79" s="15" t="s">
        <v>18</v>
      </c>
      <c r="B79" s="16">
        <f>SUM(B80:B88)</f>
        <v>201150</v>
      </c>
      <c r="C79" s="16">
        <f t="shared" ref="C79:T79" si="16">SUM(C80:C88)</f>
        <v>173267</v>
      </c>
      <c r="D79" s="16">
        <f t="shared" si="16"/>
        <v>170730</v>
      </c>
      <c r="E79" s="16">
        <f t="shared" si="16"/>
        <v>545147</v>
      </c>
      <c r="F79" s="16">
        <f t="shared" si="16"/>
        <v>100923</v>
      </c>
      <c r="G79" s="16">
        <f t="shared" ref="G79:K79" si="17">SUM(G80:G88)</f>
        <v>3914</v>
      </c>
      <c r="H79" s="16">
        <f t="shared" si="17"/>
        <v>4550</v>
      </c>
      <c r="I79" s="16">
        <f t="shared" si="17"/>
        <v>3268</v>
      </c>
      <c r="J79" s="16">
        <f t="shared" si="17"/>
        <v>11732</v>
      </c>
      <c r="K79" s="16">
        <f t="shared" si="17"/>
        <v>2913</v>
      </c>
      <c r="L79" s="16">
        <f t="shared" si="16"/>
        <v>38661</v>
      </c>
      <c r="M79" s="16">
        <f t="shared" si="16"/>
        <v>49653</v>
      </c>
      <c r="N79" s="16">
        <f t="shared" si="16"/>
        <v>49444</v>
      </c>
      <c r="O79" s="16">
        <f t="shared" si="16"/>
        <v>137758</v>
      </c>
      <c r="P79" s="16">
        <f t="shared" si="16"/>
        <v>23366</v>
      </c>
      <c r="Q79" s="16">
        <f t="shared" si="16"/>
        <v>9469</v>
      </c>
      <c r="R79" s="16">
        <f t="shared" si="16"/>
        <v>1810</v>
      </c>
      <c r="S79" s="16">
        <f t="shared" si="16"/>
        <v>704106</v>
      </c>
      <c r="T79" s="16">
        <f t="shared" si="16"/>
        <v>121327</v>
      </c>
      <c r="U79" s="30"/>
    </row>
    <row r="80" spans="1:21" ht="20.45" customHeight="1">
      <c r="A80" s="11" t="s">
        <v>35</v>
      </c>
      <c r="B80" s="12">
        <f>VLOOKUP($A$10:$A$94,dt!$A$2:$T$78,2,FALSE)</f>
        <v>67041</v>
      </c>
      <c r="C80" s="12">
        <f>VLOOKUP($A$10:$A$94,dt!$A$2:$T$78,3,FALSE)</f>
        <v>59982</v>
      </c>
      <c r="D80" s="12">
        <f>VLOOKUP($A$10:$A$94,dt!$A$2:$T$78,4,FALSE)</f>
        <v>53930</v>
      </c>
      <c r="E80" s="12">
        <f>VLOOKUP($A$10:$A$94,dt!$A$2:$T$78,5,FALSE)</f>
        <v>180953</v>
      </c>
      <c r="F80" s="12">
        <f>VLOOKUP($A$10:$A$94,dt!$A$2:$T$78,6,FALSE)</f>
        <v>36419</v>
      </c>
      <c r="G80" s="12">
        <f>VLOOKUP($A$10:$A$94,dt!$A$2:$T$78,7,FALSE)</f>
        <v>940</v>
      </c>
      <c r="H80" s="12">
        <f>VLOOKUP($A$10:$A$94,dt!$A$2:$T$78,8,FALSE)</f>
        <v>1114</v>
      </c>
      <c r="I80" s="12">
        <f>VLOOKUP($A$10:$A$94,dt!$A$2:$T$78,9,FALSE)</f>
        <v>859</v>
      </c>
      <c r="J80" s="12">
        <f>VLOOKUP($A$10:$A$94,dt!$A$2:$T$78,10,FALSE)</f>
        <v>2913</v>
      </c>
      <c r="K80" s="12">
        <f>VLOOKUP($A$10:$A$94,dt!$A$2:$T$78,11,FALSE)</f>
        <v>701</v>
      </c>
      <c r="L80" s="12">
        <f>VLOOKUP($A$10:$A$94,dt!$A$2:$T$78,12,FALSE)</f>
        <v>9416</v>
      </c>
      <c r="M80" s="12">
        <f>VLOOKUP($A$10:$A$94,dt!$A$2:$T$78,13,FALSE)</f>
        <v>10350</v>
      </c>
      <c r="N80" s="12">
        <f>VLOOKUP($A$10:$A$94,dt!$A$2:$T$78,14,FALSE)</f>
        <v>10924</v>
      </c>
      <c r="O80" s="12">
        <f>VLOOKUP($A$10:$A$94,dt!$A$2:$T$78,15,FALSE)</f>
        <v>30690</v>
      </c>
      <c r="P80" s="12">
        <f>VLOOKUP($A$10:$A$94,dt!$A$2:$T$78,16,FALSE)</f>
        <v>6269</v>
      </c>
      <c r="Q80" s="12">
        <f>VLOOKUP($A$10:$A$94,dt!$A$2:$T$78,17,FALSE)</f>
        <v>1206</v>
      </c>
      <c r="R80" s="12">
        <f>VLOOKUP($A$10:$A$94,dt!$A$2:$T$78,18,FALSE)</f>
        <v>297</v>
      </c>
      <c r="S80" s="12">
        <f>VLOOKUP($A$10:$A$94,dt!$A$2:$T$78,19,FALSE)</f>
        <v>215762</v>
      </c>
      <c r="T80" s="12">
        <f>VLOOKUP($A$10:$A$94,dt!$A$2:$T$78,20,FALSE)</f>
        <v>40453</v>
      </c>
      <c r="U80" s="31"/>
    </row>
    <row r="81" spans="1:21" ht="20.45" customHeight="1">
      <c r="A81" s="11" t="s">
        <v>36</v>
      </c>
      <c r="B81" s="12">
        <f>VLOOKUP($A$10:$A$94,dt!$A$2:$T$78,2,FALSE)</f>
        <v>23047</v>
      </c>
      <c r="C81" s="12">
        <f>VLOOKUP($A$10:$A$94,dt!$A$2:$T$78,3,FALSE)</f>
        <v>21025</v>
      </c>
      <c r="D81" s="12">
        <f>VLOOKUP($A$10:$A$94,dt!$A$2:$T$78,4,FALSE)</f>
        <v>17930</v>
      </c>
      <c r="E81" s="12">
        <f>VLOOKUP($A$10:$A$94,dt!$A$2:$T$78,5,FALSE)</f>
        <v>62002</v>
      </c>
      <c r="F81" s="12">
        <f>VLOOKUP($A$10:$A$94,dt!$A$2:$T$78,6,FALSE)</f>
        <v>9551</v>
      </c>
      <c r="G81" s="12">
        <f>VLOOKUP($A$10:$A$94,dt!$A$2:$T$78,7,FALSE)</f>
        <v>624</v>
      </c>
      <c r="H81" s="12">
        <f>VLOOKUP($A$10:$A$94,dt!$A$2:$T$78,8,FALSE)</f>
        <v>475</v>
      </c>
      <c r="I81" s="12">
        <f>VLOOKUP($A$10:$A$94,dt!$A$2:$T$78,9,FALSE)</f>
        <v>380</v>
      </c>
      <c r="J81" s="12">
        <f>VLOOKUP($A$10:$A$94,dt!$A$2:$T$78,10,FALSE)</f>
        <v>1479</v>
      </c>
      <c r="K81" s="12">
        <f>VLOOKUP($A$10:$A$94,dt!$A$2:$T$78,11,FALSE)</f>
        <v>542</v>
      </c>
      <c r="L81" s="12">
        <f>VLOOKUP($A$10:$A$94,dt!$A$2:$T$78,12,FALSE)</f>
        <v>1802</v>
      </c>
      <c r="M81" s="12">
        <f>VLOOKUP($A$10:$A$94,dt!$A$2:$T$78,13,FALSE)</f>
        <v>2247</v>
      </c>
      <c r="N81" s="12">
        <f>VLOOKUP($A$10:$A$94,dt!$A$2:$T$78,14,FALSE)</f>
        <v>2213</v>
      </c>
      <c r="O81" s="12">
        <f>VLOOKUP($A$10:$A$94,dt!$A$2:$T$78,15,FALSE)</f>
        <v>6262</v>
      </c>
      <c r="P81" s="12">
        <f>VLOOKUP($A$10:$A$94,dt!$A$2:$T$78,16,FALSE)</f>
        <v>1126</v>
      </c>
      <c r="Q81" s="12">
        <f>VLOOKUP($A$10:$A$94,dt!$A$2:$T$78,17,FALSE)</f>
        <v>273</v>
      </c>
      <c r="R81" s="12">
        <f>VLOOKUP($A$10:$A$94,dt!$A$2:$T$78,18,FALSE)</f>
        <v>83</v>
      </c>
      <c r="S81" s="12">
        <f>VLOOKUP($A$10:$A$94,dt!$A$2:$T$78,19,FALSE)</f>
        <v>70016</v>
      </c>
      <c r="T81" s="12">
        <f>VLOOKUP($A$10:$A$94,dt!$A$2:$T$78,20,FALSE)</f>
        <v>9853</v>
      </c>
      <c r="U81" s="31"/>
    </row>
    <row r="82" spans="1:21" ht="20.45" customHeight="1">
      <c r="A82" s="11" t="s">
        <v>37</v>
      </c>
      <c r="B82" s="12">
        <f>VLOOKUP($A$10:$A$94,dt!$A$2:$T$78,2,FALSE)</f>
        <v>1908</v>
      </c>
      <c r="C82" s="12">
        <f>VLOOKUP($A$10:$A$94,dt!$A$2:$T$78,3,FALSE)</f>
        <v>2257</v>
      </c>
      <c r="D82" s="12">
        <f>VLOOKUP($A$10:$A$94,dt!$A$2:$T$78,4,FALSE)</f>
        <v>922</v>
      </c>
      <c r="E82" s="12">
        <f>VLOOKUP($A$10:$A$94,dt!$A$2:$T$78,5,FALSE)</f>
        <v>5087</v>
      </c>
      <c r="F82" s="12">
        <f>VLOOKUP($A$10:$A$94,dt!$A$2:$T$78,6,FALSE)</f>
        <v>558</v>
      </c>
      <c r="G82" s="12">
        <f>VLOOKUP($A$10:$A$94,dt!$A$2:$T$78,7,FALSE)</f>
        <v>150</v>
      </c>
      <c r="H82" s="12">
        <f>VLOOKUP($A$10:$A$94,dt!$A$2:$T$78,8,FALSE)</f>
        <v>324</v>
      </c>
      <c r="I82" s="12">
        <f>VLOOKUP($A$10:$A$94,dt!$A$2:$T$78,9,FALSE)</f>
        <v>187</v>
      </c>
      <c r="J82" s="12">
        <f>VLOOKUP($A$10:$A$94,dt!$A$2:$T$78,10,FALSE)</f>
        <v>661</v>
      </c>
      <c r="K82" s="12">
        <f>VLOOKUP($A$10:$A$94,dt!$A$2:$T$78,11,FALSE)</f>
        <v>110</v>
      </c>
      <c r="L82" s="12">
        <f>VLOOKUP($A$10:$A$94,dt!$A$2:$T$78,12,FALSE)</f>
        <v>1483</v>
      </c>
      <c r="M82" s="12">
        <f>VLOOKUP($A$10:$A$94,dt!$A$2:$T$78,13,FALSE)</f>
        <v>2409</v>
      </c>
      <c r="N82" s="12">
        <f>VLOOKUP($A$10:$A$94,dt!$A$2:$T$78,14,FALSE)</f>
        <v>1526</v>
      </c>
      <c r="O82" s="12">
        <f>VLOOKUP($A$10:$A$94,dt!$A$2:$T$78,15,FALSE)</f>
        <v>5418</v>
      </c>
      <c r="P82" s="12">
        <f>VLOOKUP($A$10:$A$94,dt!$A$2:$T$78,16,FALSE)</f>
        <v>764</v>
      </c>
      <c r="Q82" s="12">
        <f>VLOOKUP($A$10:$A$94,dt!$A$2:$T$78,17,FALSE)</f>
        <v>276</v>
      </c>
      <c r="R82" s="12">
        <f>VLOOKUP($A$10:$A$94,dt!$A$2:$T$78,18,FALSE)</f>
        <v>61</v>
      </c>
      <c r="S82" s="12">
        <f>VLOOKUP($A$10:$A$94,dt!$A$2:$T$78,19,FALSE)</f>
        <v>11442</v>
      </c>
      <c r="T82" s="12">
        <f>VLOOKUP($A$10:$A$94,dt!$A$2:$T$78,20,FALSE)</f>
        <v>1467</v>
      </c>
      <c r="U82" s="31"/>
    </row>
    <row r="83" spans="1:21" ht="20.45" customHeight="1">
      <c r="A83" s="11" t="s">
        <v>38</v>
      </c>
      <c r="B83" s="12">
        <f>VLOOKUP($A$10:$A$94,dt!$A$2:$T$78,2,FALSE)</f>
        <v>496</v>
      </c>
      <c r="C83" s="12">
        <f>VLOOKUP($A$10:$A$94,dt!$A$2:$T$78,3,FALSE)</f>
        <v>488</v>
      </c>
      <c r="D83" s="12">
        <f>VLOOKUP($A$10:$A$94,dt!$A$2:$T$78,4,FALSE)</f>
        <v>405</v>
      </c>
      <c r="E83" s="12">
        <f>VLOOKUP($A$10:$A$94,dt!$A$2:$T$78,5,FALSE)</f>
        <v>1389</v>
      </c>
      <c r="F83" s="12">
        <f>VLOOKUP($A$10:$A$94,dt!$A$2:$T$78,6,FALSE)</f>
        <v>166</v>
      </c>
      <c r="G83" s="12">
        <f>VLOOKUP($A$10:$A$94,dt!$A$2:$T$78,7,FALSE)</f>
        <v>29</v>
      </c>
      <c r="H83" s="12">
        <f>VLOOKUP($A$10:$A$94,dt!$A$2:$T$78,8,FALSE)</f>
        <v>15</v>
      </c>
      <c r="I83" s="12">
        <f>VLOOKUP($A$10:$A$94,dt!$A$2:$T$78,9,FALSE)</f>
        <v>16</v>
      </c>
      <c r="J83" s="12">
        <f>VLOOKUP($A$10:$A$94,dt!$A$2:$T$78,10,FALSE)</f>
        <v>60</v>
      </c>
      <c r="K83" s="12">
        <f>VLOOKUP($A$10:$A$94,dt!$A$2:$T$78,11,FALSE)</f>
        <v>14</v>
      </c>
      <c r="L83" s="12">
        <f>VLOOKUP($A$10:$A$94,dt!$A$2:$T$78,12,FALSE)</f>
        <v>314</v>
      </c>
      <c r="M83" s="12">
        <f>VLOOKUP($A$10:$A$94,dt!$A$2:$T$78,13,FALSE)</f>
        <v>344</v>
      </c>
      <c r="N83" s="12">
        <f>VLOOKUP($A$10:$A$94,dt!$A$2:$T$78,14,FALSE)</f>
        <v>431</v>
      </c>
      <c r="O83" s="12">
        <f>VLOOKUP($A$10:$A$94,dt!$A$2:$T$78,15,FALSE)</f>
        <v>1089</v>
      </c>
      <c r="P83" s="12">
        <f>VLOOKUP($A$10:$A$94,dt!$A$2:$T$78,16,FALSE)</f>
        <v>146</v>
      </c>
      <c r="Q83" s="12">
        <f>VLOOKUP($A$10:$A$94,dt!$A$2:$T$78,17,FALSE)</f>
        <v>4</v>
      </c>
      <c r="R83" s="12">
        <f>VLOOKUP($A$10:$A$94,dt!$A$2:$T$78,18,FALSE)</f>
        <v>3</v>
      </c>
      <c r="S83" s="12">
        <f>VLOOKUP($A$10:$A$94,dt!$A$2:$T$78,19,FALSE)</f>
        <v>2542</v>
      </c>
      <c r="T83" s="12">
        <f>VLOOKUP($A$10:$A$94,dt!$A$2:$T$78,20,FALSE)</f>
        <v>311</v>
      </c>
      <c r="U83" s="31"/>
    </row>
    <row r="84" spans="1:21" ht="20.45" customHeight="1">
      <c r="A84" s="11" t="s">
        <v>39</v>
      </c>
      <c r="B84" s="12">
        <f>VLOOKUP($A$10:$A$94,dt!$A$2:$T$78,2,FALSE)</f>
        <v>14090</v>
      </c>
      <c r="C84" s="12">
        <f>VLOOKUP($A$10:$A$94,dt!$A$2:$T$78,3,FALSE)</f>
        <v>16113</v>
      </c>
      <c r="D84" s="12">
        <f>VLOOKUP($A$10:$A$94,dt!$A$2:$T$78,4,FALSE)</f>
        <v>12633</v>
      </c>
      <c r="E84" s="12">
        <f>VLOOKUP($A$10:$A$94,dt!$A$2:$T$78,5,FALSE)</f>
        <v>42836</v>
      </c>
      <c r="F84" s="12">
        <f>VLOOKUP($A$10:$A$94,dt!$A$2:$T$78,6,FALSE)</f>
        <v>7738</v>
      </c>
      <c r="G84" s="12">
        <f>VLOOKUP($A$10:$A$94,dt!$A$2:$T$78,7,FALSE)</f>
        <v>1194</v>
      </c>
      <c r="H84" s="12">
        <f>VLOOKUP($A$10:$A$94,dt!$A$2:$T$78,8,FALSE)</f>
        <v>1475</v>
      </c>
      <c r="I84" s="12">
        <f>VLOOKUP($A$10:$A$94,dt!$A$2:$T$78,9,FALSE)</f>
        <v>714</v>
      </c>
      <c r="J84" s="12">
        <f>VLOOKUP($A$10:$A$94,dt!$A$2:$T$78,10,FALSE)</f>
        <v>3383</v>
      </c>
      <c r="K84" s="12">
        <f>VLOOKUP($A$10:$A$94,dt!$A$2:$T$78,11,FALSE)</f>
        <v>752</v>
      </c>
      <c r="L84" s="12">
        <f>VLOOKUP($A$10:$A$94,dt!$A$2:$T$78,12,FALSE)</f>
        <v>10660</v>
      </c>
      <c r="M84" s="12">
        <f>VLOOKUP($A$10:$A$94,dt!$A$2:$T$78,13,FALSE)</f>
        <v>14213</v>
      </c>
      <c r="N84" s="12">
        <f>VLOOKUP($A$10:$A$94,dt!$A$2:$T$78,14,FALSE)</f>
        <v>11935</v>
      </c>
      <c r="O84" s="12">
        <f>VLOOKUP($A$10:$A$94,dt!$A$2:$T$78,15,FALSE)</f>
        <v>36808</v>
      </c>
      <c r="P84" s="12">
        <f>VLOOKUP($A$10:$A$94,dt!$A$2:$T$78,16,FALSE)</f>
        <v>6276</v>
      </c>
      <c r="Q84" s="12">
        <f>VLOOKUP($A$10:$A$94,dt!$A$2:$T$78,17,FALSE)</f>
        <v>805</v>
      </c>
      <c r="R84" s="12">
        <f>VLOOKUP($A$10:$A$94,dt!$A$2:$T$78,18,FALSE)</f>
        <v>188</v>
      </c>
      <c r="S84" s="12">
        <f>VLOOKUP($A$10:$A$94,dt!$A$2:$T$78,19,FALSE)</f>
        <v>83832</v>
      </c>
      <c r="T84" s="12">
        <f>VLOOKUP($A$10:$A$94,dt!$A$2:$T$78,20,FALSE)</f>
        <v>14212</v>
      </c>
      <c r="U84" s="31"/>
    </row>
    <row r="85" spans="1:21" ht="20.45" customHeight="1">
      <c r="A85" s="11" t="s">
        <v>40</v>
      </c>
      <c r="B85" s="12">
        <f>VLOOKUP($A$10:$A$94,dt!$A$2:$T$78,2,FALSE)</f>
        <v>536</v>
      </c>
      <c r="C85" s="12">
        <f>VLOOKUP($A$10:$A$94,dt!$A$2:$T$78,3,FALSE)</f>
        <v>538</v>
      </c>
      <c r="D85" s="12">
        <f>VLOOKUP($A$10:$A$94,dt!$A$2:$T$78,4,FALSE)</f>
        <v>423</v>
      </c>
      <c r="E85" s="12">
        <f>VLOOKUP($A$10:$A$94,dt!$A$2:$T$78,5,FALSE)</f>
        <v>1497</v>
      </c>
      <c r="F85" s="12">
        <f>VLOOKUP($A$10:$A$94,dt!$A$2:$T$78,6,FALSE)</f>
        <v>247</v>
      </c>
      <c r="G85" s="12">
        <f>VLOOKUP($A$10:$A$94,dt!$A$2:$T$78,7,FALSE)</f>
        <v>76</v>
      </c>
      <c r="H85" s="12">
        <f>VLOOKUP($A$10:$A$94,dt!$A$2:$T$78,8,FALSE)</f>
        <v>138</v>
      </c>
      <c r="I85" s="12">
        <f>VLOOKUP($A$10:$A$94,dt!$A$2:$T$78,9,FALSE)</f>
        <v>274</v>
      </c>
      <c r="J85" s="12">
        <f>VLOOKUP($A$10:$A$94,dt!$A$2:$T$78,10,FALSE)</f>
        <v>488</v>
      </c>
      <c r="K85" s="12">
        <f>VLOOKUP($A$10:$A$94,dt!$A$2:$T$78,11,FALSE)</f>
        <v>65</v>
      </c>
      <c r="L85" s="12">
        <f>VLOOKUP($A$10:$A$94,dt!$A$2:$T$78,12,FALSE)</f>
        <v>1522</v>
      </c>
      <c r="M85" s="12">
        <f>VLOOKUP($A$10:$A$94,dt!$A$2:$T$78,13,FALSE)</f>
        <v>2840</v>
      </c>
      <c r="N85" s="12">
        <f>VLOOKUP($A$10:$A$94,dt!$A$2:$T$78,14,FALSE)</f>
        <v>3438</v>
      </c>
      <c r="O85" s="12">
        <f>VLOOKUP($A$10:$A$94,dt!$A$2:$T$78,15,FALSE)</f>
        <v>7800</v>
      </c>
      <c r="P85" s="12">
        <f>VLOOKUP($A$10:$A$94,dt!$A$2:$T$78,16,FALSE)</f>
        <v>883</v>
      </c>
      <c r="Q85" s="12">
        <f>VLOOKUP($A$10:$A$94,dt!$A$2:$T$78,17,FALSE)</f>
        <v>288</v>
      </c>
      <c r="R85" s="12">
        <f>VLOOKUP($A$10:$A$94,dt!$A$2:$T$78,18,FALSE)</f>
        <v>63</v>
      </c>
      <c r="S85" s="12">
        <f>VLOOKUP($A$10:$A$94,dt!$A$2:$T$78,19,FALSE)</f>
        <v>10073</v>
      </c>
      <c r="T85" s="12">
        <f>VLOOKUP($A$10:$A$94,dt!$A$2:$T$78,20,FALSE)</f>
        <v>1203</v>
      </c>
      <c r="U85" s="31"/>
    </row>
    <row r="86" spans="1:21" ht="20.45" customHeight="1">
      <c r="A86" s="11" t="s">
        <v>41</v>
      </c>
      <c r="B86" s="12">
        <f>VLOOKUP($A$10:$A$94,dt!$A$2:$T$78,2,FALSE)</f>
        <v>1575</v>
      </c>
      <c r="C86" s="12">
        <f>VLOOKUP($A$10:$A$94,dt!$A$2:$T$78,3,FALSE)</f>
        <v>1744</v>
      </c>
      <c r="D86" s="12">
        <f>VLOOKUP($A$10:$A$94,dt!$A$2:$T$78,4,FALSE)</f>
        <v>1663</v>
      </c>
      <c r="E86" s="12">
        <f>VLOOKUP($A$10:$A$94,dt!$A$2:$T$78,5,FALSE)</f>
        <v>4982</v>
      </c>
      <c r="F86" s="12">
        <f>VLOOKUP($A$10:$A$94,dt!$A$2:$T$78,6,FALSE)</f>
        <v>1199</v>
      </c>
      <c r="G86" s="12">
        <f>VLOOKUP($A$10:$A$94,dt!$A$2:$T$78,7,FALSE)</f>
        <v>197</v>
      </c>
      <c r="H86" s="12">
        <f>VLOOKUP($A$10:$A$94,dt!$A$2:$T$78,8,FALSE)</f>
        <v>252</v>
      </c>
      <c r="I86" s="12">
        <f>VLOOKUP($A$10:$A$94,dt!$A$2:$T$78,9,FALSE)</f>
        <v>289</v>
      </c>
      <c r="J86" s="12">
        <f>VLOOKUP($A$10:$A$94,dt!$A$2:$T$78,10,FALSE)</f>
        <v>738</v>
      </c>
      <c r="K86" s="12">
        <f>VLOOKUP($A$10:$A$94,dt!$A$2:$T$78,11,FALSE)</f>
        <v>189</v>
      </c>
      <c r="L86" s="12">
        <f>VLOOKUP($A$10:$A$94,dt!$A$2:$T$78,12,FALSE)</f>
        <v>9200</v>
      </c>
      <c r="M86" s="12">
        <f>VLOOKUP($A$10:$A$94,dt!$A$2:$T$78,13,FALSE)</f>
        <v>12968</v>
      </c>
      <c r="N86" s="12">
        <f>VLOOKUP($A$10:$A$94,dt!$A$2:$T$78,14,FALSE)</f>
        <v>14160</v>
      </c>
      <c r="O86" s="12">
        <f>VLOOKUP($A$10:$A$94,dt!$A$2:$T$78,15,FALSE)</f>
        <v>36328</v>
      </c>
      <c r="P86" s="12">
        <f>VLOOKUP($A$10:$A$94,dt!$A$2:$T$78,16,FALSE)</f>
        <v>5402</v>
      </c>
      <c r="Q86" s="12">
        <f>VLOOKUP($A$10:$A$94,dt!$A$2:$T$78,17,FALSE)</f>
        <v>4654</v>
      </c>
      <c r="R86" s="12">
        <f>VLOOKUP($A$10:$A$94,dt!$A$2:$T$78,18,FALSE)</f>
        <v>745</v>
      </c>
      <c r="S86" s="12">
        <f>VLOOKUP($A$10:$A$94,dt!$A$2:$T$78,19,FALSE)</f>
        <v>46702</v>
      </c>
      <c r="T86" s="12">
        <f>VLOOKUP($A$10:$A$94,dt!$A$2:$T$78,20,FALSE)</f>
        <v>7284</v>
      </c>
      <c r="U86" s="31"/>
    </row>
    <row r="87" spans="1:21" ht="20.45" customHeight="1">
      <c r="A87" s="11" t="s">
        <v>42</v>
      </c>
      <c r="B87" s="12">
        <f>VLOOKUP($A$10:$A$94,dt!$A$2:$T$78,2,FALSE)</f>
        <v>33228</v>
      </c>
      <c r="C87" s="12">
        <f>VLOOKUP($A$10:$A$94,dt!$A$2:$T$78,3,FALSE)</f>
        <v>27000</v>
      </c>
      <c r="D87" s="12">
        <f>VLOOKUP($A$10:$A$94,dt!$A$2:$T$78,4,FALSE)</f>
        <v>34161</v>
      </c>
      <c r="E87" s="12">
        <f>VLOOKUP($A$10:$A$94,dt!$A$2:$T$78,5,FALSE)</f>
        <v>94389</v>
      </c>
      <c r="F87" s="12">
        <f>VLOOKUP($A$10:$A$94,dt!$A$2:$T$78,6,FALSE)</f>
        <v>15102</v>
      </c>
      <c r="G87" s="12">
        <f>VLOOKUP($A$10:$A$94,dt!$A$2:$T$78,7,FALSE)</f>
        <v>245</v>
      </c>
      <c r="H87" s="12">
        <f>VLOOKUP($A$10:$A$94,dt!$A$2:$T$78,8,FALSE)</f>
        <v>262</v>
      </c>
      <c r="I87" s="12">
        <f>VLOOKUP($A$10:$A$94,dt!$A$2:$T$78,9,FALSE)</f>
        <v>153</v>
      </c>
      <c r="J87" s="12">
        <f>VLOOKUP($A$10:$A$94,dt!$A$2:$T$78,10,FALSE)</f>
        <v>660</v>
      </c>
      <c r="K87" s="12">
        <f>VLOOKUP($A$10:$A$94,dt!$A$2:$T$78,11,FALSE)</f>
        <v>170</v>
      </c>
      <c r="L87" s="12">
        <f>VLOOKUP($A$10:$A$94,dt!$A$2:$T$78,12,FALSE)</f>
        <v>1224</v>
      </c>
      <c r="M87" s="12">
        <f>VLOOKUP($A$10:$A$94,dt!$A$2:$T$78,13,FALSE)</f>
        <v>1131</v>
      </c>
      <c r="N87" s="12">
        <f>VLOOKUP($A$10:$A$94,dt!$A$2:$T$78,14,FALSE)</f>
        <v>1073</v>
      </c>
      <c r="O87" s="12">
        <f>VLOOKUP($A$10:$A$94,dt!$A$2:$T$78,15,FALSE)</f>
        <v>3428</v>
      </c>
      <c r="P87" s="12">
        <f>VLOOKUP($A$10:$A$94,dt!$A$2:$T$78,16,FALSE)</f>
        <v>633</v>
      </c>
      <c r="Q87" s="12">
        <f>VLOOKUP($A$10:$A$94,dt!$A$2:$T$78,17,FALSE)</f>
        <v>411</v>
      </c>
      <c r="R87" s="12">
        <f>VLOOKUP($A$10:$A$94,dt!$A$2:$T$78,18,FALSE)</f>
        <v>89</v>
      </c>
      <c r="S87" s="12">
        <f>VLOOKUP($A$10:$A$94,dt!$A$2:$T$78,19,FALSE)</f>
        <v>98888</v>
      </c>
      <c r="T87" s="12">
        <f>VLOOKUP($A$10:$A$94,dt!$A$2:$T$78,20,FALSE)</f>
        <v>15395</v>
      </c>
      <c r="U87" s="31"/>
    </row>
    <row r="88" spans="1:21" ht="20.45" customHeight="1">
      <c r="A88" s="11" t="s">
        <v>43</v>
      </c>
      <c r="B88" s="12">
        <f>VLOOKUP($A$10:$A$94,dt!$A$2:$T$78,2,FALSE)</f>
        <v>59229</v>
      </c>
      <c r="C88" s="12">
        <f>VLOOKUP($A$10:$A$94,dt!$A$2:$T$78,3,FALSE)</f>
        <v>44120</v>
      </c>
      <c r="D88" s="12">
        <f>VLOOKUP($A$10:$A$94,dt!$A$2:$T$78,4,FALSE)</f>
        <v>48663</v>
      </c>
      <c r="E88" s="12">
        <f>VLOOKUP($A$10:$A$94,dt!$A$2:$T$78,5,FALSE)</f>
        <v>152012</v>
      </c>
      <c r="F88" s="12">
        <f>VLOOKUP($A$10:$A$94,dt!$A$2:$T$78,6,FALSE)</f>
        <v>29943</v>
      </c>
      <c r="G88" s="12">
        <f>VLOOKUP($A$10:$A$94,dt!$A$2:$T$78,7,FALSE)</f>
        <v>459</v>
      </c>
      <c r="H88" s="12">
        <f>VLOOKUP($A$10:$A$94,dt!$A$2:$T$78,8,FALSE)</f>
        <v>495</v>
      </c>
      <c r="I88" s="12">
        <f>VLOOKUP($A$10:$A$94,dt!$A$2:$T$78,9,FALSE)</f>
        <v>396</v>
      </c>
      <c r="J88" s="12">
        <f>VLOOKUP($A$10:$A$94,dt!$A$2:$T$78,10,FALSE)</f>
        <v>1350</v>
      </c>
      <c r="K88" s="12">
        <f>VLOOKUP($A$10:$A$94,dt!$A$2:$T$78,11,FALSE)</f>
        <v>370</v>
      </c>
      <c r="L88" s="12">
        <f>VLOOKUP($A$10:$A$94,dt!$A$2:$T$78,12,FALSE)</f>
        <v>3040</v>
      </c>
      <c r="M88" s="12">
        <f>VLOOKUP($A$10:$A$94,dt!$A$2:$T$78,13,FALSE)</f>
        <v>3151</v>
      </c>
      <c r="N88" s="12">
        <f>VLOOKUP($A$10:$A$94,dt!$A$2:$T$78,14,FALSE)</f>
        <v>3744</v>
      </c>
      <c r="O88" s="12">
        <f>VLOOKUP($A$10:$A$94,dt!$A$2:$T$78,15,FALSE)</f>
        <v>9935</v>
      </c>
      <c r="P88" s="12">
        <f>VLOOKUP($A$10:$A$94,dt!$A$2:$T$78,16,FALSE)</f>
        <v>1867</v>
      </c>
      <c r="Q88" s="12">
        <f>VLOOKUP($A$10:$A$94,dt!$A$2:$T$78,17,FALSE)</f>
        <v>1552</v>
      </c>
      <c r="R88" s="12">
        <f>VLOOKUP($A$10:$A$94,dt!$A$2:$T$78,18,FALSE)</f>
        <v>281</v>
      </c>
      <c r="S88" s="12">
        <f>VLOOKUP($A$10:$A$94,dt!$A$2:$T$78,19,FALSE)</f>
        <v>164849</v>
      </c>
      <c r="T88" s="12">
        <f>VLOOKUP($A$10:$A$94,dt!$A$2:$T$78,20,FALSE)</f>
        <v>31149</v>
      </c>
      <c r="U88" s="31"/>
    </row>
    <row r="89" spans="1:21" ht="20.45" customHeight="1">
      <c r="A89" s="15" t="s">
        <v>19</v>
      </c>
      <c r="B89" s="16">
        <f>SUM(B90:B94)</f>
        <v>121903</v>
      </c>
      <c r="C89" s="16">
        <f t="shared" ref="C89:T89" si="18">SUM(C90:C94)</f>
        <v>104840</v>
      </c>
      <c r="D89" s="16">
        <f t="shared" si="18"/>
        <v>123327</v>
      </c>
      <c r="E89" s="16">
        <f t="shared" si="18"/>
        <v>350070</v>
      </c>
      <c r="F89" s="16">
        <f t="shared" si="18"/>
        <v>83905</v>
      </c>
      <c r="G89" s="16">
        <f t="shared" ref="G89:K89" si="19">SUM(G90:G94)</f>
        <v>1565</v>
      </c>
      <c r="H89" s="16">
        <f t="shared" si="19"/>
        <v>1917</v>
      </c>
      <c r="I89" s="16">
        <f t="shared" si="19"/>
        <v>1267</v>
      </c>
      <c r="J89" s="16">
        <f t="shared" si="19"/>
        <v>4749</v>
      </c>
      <c r="K89" s="16">
        <f t="shared" si="19"/>
        <v>1497</v>
      </c>
      <c r="L89" s="16">
        <f t="shared" si="18"/>
        <v>24493</v>
      </c>
      <c r="M89" s="16">
        <f t="shared" si="18"/>
        <v>25756</v>
      </c>
      <c r="N89" s="16">
        <f t="shared" si="18"/>
        <v>29657</v>
      </c>
      <c r="O89" s="16">
        <f t="shared" si="18"/>
        <v>79906</v>
      </c>
      <c r="P89" s="16">
        <f t="shared" si="18"/>
        <v>22764</v>
      </c>
      <c r="Q89" s="16">
        <f t="shared" si="18"/>
        <v>2063</v>
      </c>
      <c r="R89" s="16">
        <f t="shared" si="18"/>
        <v>674</v>
      </c>
      <c r="S89" s="16">
        <f t="shared" si="18"/>
        <v>436788</v>
      </c>
      <c r="T89" s="16">
        <f t="shared" si="18"/>
        <v>95204</v>
      </c>
      <c r="U89" s="30"/>
    </row>
    <row r="90" spans="1:21" ht="20.45" customHeight="1">
      <c r="A90" s="11" t="s">
        <v>30</v>
      </c>
      <c r="B90" s="12">
        <f>VLOOKUP($A$10:$A$94,dt!$A$2:$T$78,2,FALSE)</f>
        <v>61533</v>
      </c>
      <c r="C90" s="12">
        <f>VLOOKUP($A$10:$A$94,dt!$A$2:$T$78,3,FALSE)</f>
        <v>43282</v>
      </c>
      <c r="D90" s="12">
        <f>VLOOKUP($A$10:$A$94,dt!$A$2:$T$78,4,FALSE)</f>
        <v>45347</v>
      </c>
      <c r="E90" s="12">
        <f>VLOOKUP($A$10:$A$94,dt!$A$2:$T$78,5,FALSE)</f>
        <v>150162</v>
      </c>
      <c r="F90" s="12">
        <f>VLOOKUP($A$10:$A$94,dt!$A$2:$T$78,6,FALSE)</f>
        <v>25254</v>
      </c>
      <c r="G90" s="12">
        <f>VLOOKUP($A$10:$A$94,dt!$A$2:$T$78,7,FALSE)</f>
        <v>898</v>
      </c>
      <c r="H90" s="12">
        <f>VLOOKUP($A$10:$A$94,dt!$A$2:$T$78,8,FALSE)</f>
        <v>1283</v>
      </c>
      <c r="I90" s="12">
        <f>VLOOKUP($A$10:$A$94,dt!$A$2:$T$78,9,FALSE)</f>
        <v>685</v>
      </c>
      <c r="J90" s="12">
        <f>VLOOKUP($A$10:$A$94,dt!$A$2:$T$78,10,FALSE)</f>
        <v>2866</v>
      </c>
      <c r="K90" s="12">
        <f>VLOOKUP($A$10:$A$94,dt!$A$2:$T$78,11,FALSE)</f>
        <v>638</v>
      </c>
      <c r="L90" s="12">
        <f>VLOOKUP($A$10:$A$94,dt!$A$2:$T$78,12,FALSE)</f>
        <v>6595</v>
      </c>
      <c r="M90" s="12">
        <f>VLOOKUP($A$10:$A$94,dt!$A$2:$T$78,13,FALSE)</f>
        <v>7508</v>
      </c>
      <c r="N90" s="12">
        <f>VLOOKUP($A$10:$A$94,dt!$A$2:$T$78,14,FALSE)</f>
        <v>7480</v>
      </c>
      <c r="O90" s="12">
        <f>VLOOKUP($A$10:$A$94,dt!$A$2:$T$78,15,FALSE)</f>
        <v>21583</v>
      </c>
      <c r="P90" s="12">
        <f>VLOOKUP($A$10:$A$94,dt!$A$2:$T$78,16,FALSE)</f>
        <v>3964</v>
      </c>
      <c r="Q90" s="12">
        <f>VLOOKUP($A$10:$A$94,dt!$A$2:$T$78,17,FALSE)</f>
        <v>1156</v>
      </c>
      <c r="R90" s="12">
        <f>VLOOKUP($A$10:$A$94,dt!$A$2:$T$78,18,FALSE)</f>
        <v>309</v>
      </c>
      <c r="S90" s="12">
        <f>VLOOKUP($A$10:$A$94,dt!$A$2:$T$78,19,FALSE)</f>
        <v>175767</v>
      </c>
      <c r="T90" s="12">
        <f>VLOOKUP($A$10:$A$94,dt!$A$2:$T$78,20,FALSE)</f>
        <v>27764</v>
      </c>
      <c r="U90" s="31"/>
    </row>
    <row r="91" spans="1:21" ht="20.45" customHeight="1">
      <c r="A91" s="11" t="s">
        <v>31</v>
      </c>
      <c r="B91" s="12">
        <f>VLOOKUP($A$10:$A$94,dt!$A$2:$T$78,2,FALSE)</f>
        <v>8594</v>
      </c>
      <c r="C91" s="12">
        <f>VLOOKUP($A$10:$A$94,dt!$A$2:$T$78,3,FALSE)</f>
        <v>8492</v>
      </c>
      <c r="D91" s="12">
        <f>VLOOKUP($A$10:$A$94,dt!$A$2:$T$78,4,FALSE)</f>
        <v>7046</v>
      </c>
      <c r="E91" s="12">
        <f>VLOOKUP($A$10:$A$94,dt!$A$2:$T$78,5,FALSE)</f>
        <v>24132</v>
      </c>
      <c r="F91" s="12">
        <f>VLOOKUP($A$10:$A$94,dt!$A$2:$T$78,6,FALSE)</f>
        <v>6500</v>
      </c>
      <c r="G91" s="12">
        <f>VLOOKUP($A$10:$A$94,dt!$A$2:$T$78,7,FALSE)</f>
        <v>72</v>
      </c>
      <c r="H91" s="12">
        <f>VLOOKUP($A$10:$A$94,dt!$A$2:$T$78,8,FALSE)</f>
        <v>103</v>
      </c>
      <c r="I91" s="12">
        <f>VLOOKUP($A$10:$A$94,dt!$A$2:$T$78,9,FALSE)</f>
        <v>62</v>
      </c>
      <c r="J91" s="12">
        <f>VLOOKUP($A$10:$A$94,dt!$A$2:$T$78,10,FALSE)</f>
        <v>237</v>
      </c>
      <c r="K91" s="12">
        <f>VLOOKUP($A$10:$A$94,dt!$A$2:$T$78,11,FALSE)</f>
        <v>70</v>
      </c>
      <c r="L91" s="12">
        <f>VLOOKUP($A$10:$A$94,dt!$A$2:$T$78,12,FALSE)</f>
        <v>3004</v>
      </c>
      <c r="M91" s="12">
        <f>VLOOKUP($A$10:$A$94,dt!$A$2:$T$78,13,FALSE)</f>
        <v>3152</v>
      </c>
      <c r="N91" s="12">
        <f>VLOOKUP($A$10:$A$94,dt!$A$2:$T$78,14,FALSE)</f>
        <v>3531</v>
      </c>
      <c r="O91" s="12">
        <f>VLOOKUP($A$10:$A$94,dt!$A$2:$T$78,15,FALSE)</f>
        <v>9687</v>
      </c>
      <c r="P91" s="12">
        <f>VLOOKUP($A$10:$A$94,dt!$A$2:$T$78,16,FALSE)</f>
        <v>2747</v>
      </c>
      <c r="Q91" s="12">
        <f>VLOOKUP($A$10:$A$94,dt!$A$2:$T$78,17,FALSE)</f>
        <v>246</v>
      </c>
      <c r="R91" s="12">
        <f>VLOOKUP($A$10:$A$94,dt!$A$2:$T$78,18,FALSE)</f>
        <v>68</v>
      </c>
      <c r="S91" s="12">
        <f>VLOOKUP($A$10:$A$94,dt!$A$2:$T$78,19,FALSE)</f>
        <v>34302</v>
      </c>
      <c r="T91" s="12">
        <f>VLOOKUP($A$10:$A$94,dt!$A$2:$T$78,20,FALSE)</f>
        <v>8195</v>
      </c>
      <c r="U91" s="31"/>
    </row>
    <row r="92" spans="1:21" ht="20.45" customHeight="1">
      <c r="A92" s="11" t="s">
        <v>32</v>
      </c>
      <c r="B92" s="12">
        <f>VLOOKUP($A$10:$A$94,dt!$A$2:$T$78,2,FALSE)</f>
        <v>15038</v>
      </c>
      <c r="C92" s="12">
        <f>VLOOKUP($A$10:$A$94,dt!$A$2:$T$78,3,FALSE)</f>
        <v>14212</v>
      </c>
      <c r="D92" s="12">
        <f>VLOOKUP($A$10:$A$94,dt!$A$2:$T$78,4,FALSE)</f>
        <v>19095</v>
      </c>
      <c r="E92" s="12">
        <f>VLOOKUP($A$10:$A$94,dt!$A$2:$T$78,5,FALSE)</f>
        <v>48345</v>
      </c>
      <c r="F92" s="12">
        <f>VLOOKUP($A$10:$A$94,dt!$A$2:$T$78,6,FALSE)</f>
        <v>14957</v>
      </c>
      <c r="G92" s="12">
        <f>VLOOKUP($A$10:$A$94,dt!$A$2:$T$78,7,FALSE)</f>
        <v>104</v>
      </c>
      <c r="H92" s="12">
        <f>VLOOKUP($A$10:$A$94,dt!$A$2:$T$78,8,FALSE)</f>
        <v>127</v>
      </c>
      <c r="I92" s="12">
        <f>VLOOKUP($A$10:$A$94,dt!$A$2:$T$78,9,FALSE)</f>
        <v>134</v>
      </c>
      <c r="J92" s="12">
        <f>VLOOKUP($A$10:$A$94,dt!$A$2:$T$78,10,FALSE)</f>
        <v>365</v>
      </c>
      <c r="K92" s="12">
        <f>VLOOKUP($A$10:$A$94,dt!$A$2:$T$78,11,FALSE)</f>
        <v>184</v>
      </c>
      <c r="L92" s="12">
        <f>VLOOKUP($A$10:$A$94,dt!$A$2:$T$78,12,FALSE)</f>
        <v>6049</v>
      </c>
      <c r="M92" s="12">
        <f>VLOOKUP($A$10:$A$94,dt!$A$2:$T$78,13,FALSE)</f>
        <v>6086</v>
      </c>
      <c r="N92" s="12">
        <f>VLOOKUP($A$10:$A$94,dt!$A$2:$T$78,14,FALSE)</f>
        <v>7448</v>
      </c>
      <c r="O92" s="12">
        <f>VLOOKUP($A$10:$A$94,dt!$A$2:$T$78,15,FALSE)</f>
        <v>19583</v>
      </c>
      <c r="P92" s="12">
        <f>VLOOKUP($A$10:$A$94,dt!$A$2:$T$78,16,FALSE)</f>
        <v>6553</v>
      </c>
      <c r="Q92" s="12">
        <f>VLOOKUP($A$10:$A$94,dt!$A$2:$T$78,17,FALSE)</f>
        <v>266</v>
      </c>
      <c r="R92" s="12">
        <f>VLOOKUP($A$10:$A$94,dt!$A$2:$T$78,18,FALSE)</f>
        <v>99</v>
      </c>
      <c r="S92" s="12">
        <f>VLOOKUP($A$10:$A$94,dt!$A$2:$T$78,19,FALSE)</f>
        <v>68559</v>
      </c>
      <c r="T92" s="12">
        <f>VLOOKUP($A$10:$A$94,dt!$A$2:$T$78,20,FALSE)</f>
        <v>18310</v>
      </c>
      <c r="U92" s="31"/>
    </row>
    <row r="93" spans="1:21" ht="20.45" customHeight="1">
      <c r="A93" s="11" t="s">
        <v>33</v>
      </c>
      <c r="B93" s="12">
        <f>VLOOKUP($A$10:$A$94,dt!$A$2:$T$78,2,FALSE)</f>
        <v>12724</v>
      </c>
      <c r="C93" s="12">
        <f>VLOOKUP($A$10:$A$94,dt!$A$2:$T$78,3,FALSE)</f>
        <v>12424</v>
      </c>
      <c r="D93" s="12">
        <f>VLOOKUP($A$10:$A$94,dt!$A$2:$T$78,4,FALSE)</f>
        <v>18937</v>
      </c>
      <c r="E93" s="12">
        <f>VLOOKUP($A$10:$A$94,dt!$A$2:$T$78,5,FALSE)</f>
        <v>44085</v>
      </c>
      <c r="F93" s="12">
        <f>VLOOKUP($A$10:$A$94,dt!$A$2:$T$78,6,FALSE)</f>
        <v>15363</v>
      </c>
      <c r="G93" s="12">
        <f>VLOOKUP($A$10:$A$94,dt!$A$2:$T$78,7,FALSE)</f>
        <v>181</v>
      </c>
      <c r="H93" s="12">
        <f>VLOOKUP($A$10:$A$94,dt!$A$2:$T$78,8,FALSE)</f>
        <v>164</v>
      </c>
      <c r="I93" s="12">
        <f>VLOOKUP($A$10:$A$94,dt!$A$2:$T$78,9,FALSE)</f>
        <v>191</v>
      </c>
      <c r="J93" s="12">
        <f>VLOOKUP($A$10:$A$94,dt!$A$2:$T$78,10,FALSE)</f>
        <v>536</v>
      </c>
      <c r="K93" s="12">
        <f>VLOOKUP($A$10:$A$94,dt!$A$2:$T$78,11,FALSE)</f>
        <v>242</v>
      </c>
      <c r="L93" s="12">
        <f>VLOOKUP($A$10:$A$94,dt!$A$2:$T$78,12,FALSE)</f>
        <v>4427</v>
      </c>
      <c r="M93" s="12">
        <f>VLOOKUP($A$10:$A$94,dt!$A$2:$T$78,13,FALSE)</f>
        <v>4484</v>
      </c>
      <c r="N93" s="12">
        <f>VLOOKUP($A$10:$A$94,dt!$A$2:$T$78,14,FALSE)</f>
        <v>5360</v>
      </c>
      <c r="O93" s="12">
        <f>VLOOKUP($A$10:$A$94,dt!$A$2:$T$78,15,FALSE)</f>
        <v>14271</v>
      </c>
      <c r="P93" s="12">
        <f>VLOOKUP($A$10:$A$94,dt!$A$2:$T$78,16,FALSE)</f>
        <v>4964</v>
      </c>
      <c r="Q93" s="12">
        <f>VLOOKUP($A$10:$A$94,dt!$A$2:$T$78,17,FALSE)</f>
        <v>221</v>
      </c>
      <c r="R93" s="12">
        <f>VLOOKUP($A$10:$A$94,dt!$A$2:$T$78,18,FALSE)</f>
        <v>107</v>
      </c>
      <c r="S93" s="12">
        <f>VLOOKUP($A$10:$A$94,dt!$A$2:$T$78,19,FALSE)</f>
        <v>59113</v>
      </c>
      <c r="T93" s="12">
        <f>VLOOKUP($A$10:$A$94,dt!$A$2:$T$78,20,FALSE)</f>
        <v>17580</v>
      </c>
      <c r="U93" s="31"/>
    </row>
    <row r="94" spans="1:21" ht="20.45" customHeight="1">
      <c r="A94" s="11" t="s">
        <v>34</v>
      </c>
      <c r="B94" s="12">
        <f>VLOOKUP($A$10:$A$94,dt!$A$2:$T$78,2,FALSE)</f>
        <v>24014</v>
      </c>
      <c r="C94" s="12">
        <f>VLOOKUP($A$10:$A$94,dt!$A$2:$T$78,3,FALSE)</f>
        <v>26430</v>
      </c>
      <c r="D94" s="12">
        <f>VLOOKUP($A$10:$A$94,dt!$A$2:$T$78,4,FALSE)</f>
        <v>32902</v>
      </c>
      <c r="E94" s="12">
        <f>VLOOKUP($A$10:$A$94,dt!$A$2:$T$78,5,FALSE)</f>
        <v>83346</v>
      </c>
      <c r="F94" s="12">
        <f>VLOOKUP($A$10:$A$94,dt!$A$2:$T$78,6,FALSE)</f>
        <v>21831</v>
      </c>
      <c r="G94" s="12">
        <f>VLOOKUP($A$10:$A$94,dt!$A$2:$T$78,7,FALSE)</f>
        <v>310</v>
      </c>
      <c r="H94" s="12">
        <f>VLOOKUP($A$10:$A$94,dt!$A$2:$T$78,8,FALSE)</f>
        <v>240</v>
      </c>
      <c r="I94" s="12">
        <f>VLOOKUP($A$10:$A$94,dt!$A$2:$T$78,9,FALSE)</f>
        <v>195</v>
      </c>
      <c r="J94" s="12">
        <f>VLOOKUP($A$10:$A$94,dt!$A$2:$T$78,10,FALSE)</f>
        <v>745</v>
      </c>
      <c r="K94" s="12">
        <f>VLOOKUP($A$10:$A$94,dt!$A$2:$T$78,11,FALSE)</f>
        <v>363</v>
      </c>
      <c r="L94" s="12">
        <f>VLOOKUP($A$10:$A$94,dt!$A$2:$T$78,12,FALSE)</f>
        <v>4418</v>
      </c>
      <c r="M94" s="12">
        <f>VLOOKUP($A$10:$A$94,dt!$A$2:$T$78,13,FALSE)</f>
        <v>4526</v>
      </c>
      <c r="N94" s="12">
        <f>VLOOKUP($A$10:$A$94,dt!$A$2:$T$78,14,FALSE)</f>
        <v>5838</v>
      </c>
      <c r="O94" s="12">
        <f>VLOOKUP($A$10:$A$94,dt!$A$2:$T$78,15,FALSE)</f>
        <v>14782</v>
      </c>
      <c r="P94" s="12">
        <f>VLOOKUP($A$10:$A$94,dt!$A$2:$T$78,16,FALSE)</f>
        <v>4536</v>
      </c>
      <c r="Q94" s="12">
        <f>VLOOKUP($A$10:$A$94,dt!$A$2:$T$78,17,FALSE)</f>
        <v>174</v>
      </c>
      <c r="R94" s="12">
        <f>VLOOKUP($A$10:$A$94,dt!$A$2:$T$78,18,FALSE)</f>
        <v>91</v>
      </c>
      <c r="S94" s="12">
        <f>VLOOKUP($A$10:$A$94,dt!$A$2:$T$78,19,FALSE)</f>
        <v>99047</v>
      </c>
      <c r="T94" s="12">
        <f>VLOOKUP($A$10:$A$94,dt!$A$2:$T$78,20,FALSE)</f>
        <v>23355</v>
      </c>
      <c r="U94" s="31"/>
    </row>
    <row r="95" spans="1:21" ht="20.45" customHeight="1">
      <c r="A95" s="2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"/>
    </row>
    <row r="96" spans="1:21" s="9" customFormat="1" ht="20.45" customHeight="1">
      <c r="A96" s="6" t="s">
        <v>20</v>
      </c>
      <c r="B96" s="7" t="s">
        <v>22</v>
      </c>
      <c r="C96" s="8"/>
    </row>
    <row r="97" spans="1:4" s="9" customFormat="1" ht="20.45" customHeight="1">
      <c r="A97" s="10" t="s">
        <v>21</v>
      </c>
      <c r="B97" s="7" t="s">
        <v>23</v>
      </c>
      <c r="C97" s="8"/>
    </row>
    <row r="98" spans="1:4" ht="18.75" customHeight="1">
      <c r="D98" s="4"/>
    </row>
  </sheetData>
  <sheetProtection algorithmName="SHA-512" hashValue="n9A7xMYk/9UHFREBRvRTwtr1oZWWEOLnSdQ3M44g3oEgcfkR6JIRE+r1Clb15dz3KdOREMCVmfodlLsiIc0WvQ==" saltValue="coZDvZHo8TYh/3vI66VtPA==" spinCount="100000" sheet="1" formatCells="0" formatColumns="0" formatRows="0" insertColumns="0" insertRows="0" insertHyperlinks="0" deleteColumns="0" deleteRows="0" sort="0" autoFilter="0" pivotTables="0"/>
  <mergeCells count="20">
    <mergeCell ref="A3:A7"/>
    <mergeCell ref="L5:L7"/>
    <mergeCell ref="Q5:Q7"/>
    <mergeCell ref="R5:R7"/>
    <mergeCell ref="E5:F5"/>
    <mergeCell ref="O5:P5"/>
    <mergeCell ref="G4:K4"/>
    <mergeCell ref="G5:G7"/>
    <mergeCell ref="H5:I5"/>
    <mergeCell ref="J5:K5"/>
    <mergeCell ref="B3:T3"/>
    <mergeCell ref="S5:S7"/>
    <mergeCell ref="T5:T7"/>
    <mergeCell ref="C5:D5"/>
    <mergeCell ref="M5:N5"/>
    <mergeCell ref="B4:F4"/>
    <mergeCell ref="L4:P4"/>
    <mergeCell ref="Q4:R4"/>
    <mergeCell ref="S4:T4"/>
    <mergeCell ref="B5:B7"/>
  </mergeCells>
  <phoneticPr fontId="8" type="noConversion"/>
  <printOptions horizontalCentered="1"/>
  <pageMargins left="0.39370078740157483" right="0.39370078740157483" top="0.59055118110236227" bottom="0.59055118110236227" header="0.23622047244094491" footer="0.15748031496062992"/>
  <pageSetup paperSize="9" scale="69" fitToWidth="0" fitToHeight="0" orientation="landscape" r:id="rId1"/>
  <headerFooter alignWithMargins="0"/>
  <rowBreaks count="2" manualBreakCount="2">
    <brk id="37" max="19" man="1"/>
    <brk id="67" max="19" man="1"/>
  </rowBreaks>
  <ignoredErrors>
    <ignoredError sqref="B89:F89 B79:F79 B70:F70 B60:F60 B51:F51 B38:F38 B29:F29 B19:F19 L89:T89 L79:T79 L70:T70 L60:T60 L51:T51 L38:T38 L29:T29 L19:T19 G19:K19 G29:K29 G38:K38 G51:K51 G60:K60 G70:K70 G79:K79 G89:K8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dt</vt:lpstr>
      <vt:lpstr>โคเนื้อ</vt:lpstr>
      <vt:lpstr>โคเนื้อ!Print_Area</vt:lpstr>
      <vt:lpstr>โคเนื้อ!Print_Titles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DLD</dc:creator>
  <cp:lastModifiedBy>User</cp:lastModifiedBy>
  <cp:lastPrinted>2023-09-06T04:45:13Z</cp:lastPrinted>
  <dcterms:created xsi:type="dcterms:W3CDTF">2010-10-27T09:03:33Z</dcterms:created>
  <dcterms:modified xsi:type="dcterms:W3CDTF">2023-10-05T03:28:11Z</dcterms:modified>
</cp:coreProperties>
</file>