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3020" tabRatio="268" firstSheet="1" activeTab="1"/>
  </bookViews>
  <sheets>
    <sheet name="dt" sheetId="23" state="hidden" r:id="rId1"/>
    <sheet name="ไก่" sheetId="17" r:id="rId2"/>
  </sheets>
  <definedNames>
    <definedName name="_xlnm.Print_Area" localSheetId="1">ไก่!$A$1:$S$97</definedName>
    <definedName name="_xlnm.Print_Titles" localSheetId="1">ไก่!$A:$A,ไก่!$1:$7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4" i="17"/>
  <c r="R94"/>
  <c r="Q94"/>
  <c r="P94"/>
  <c r="O94"/>
  <c r="N94"/>
  <c r="M94"/>
  <c r="L94"/>
  <c r="K94"/>
  <c r="J94"/>
  <c r="I94"/>
  <c r="H94"/>
  <c r="G94"/>
  <c r="F94"/>
  <c r="E94"/>
  <c r="D94"/>
  <c r="C94"/>
  <c r="B94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R89" l="1"/>
  <c r="R79"/>
  <c r="R70"/>
  <c r="R60"/>
  <c r="R38"/>
  <c r="R51"/>
  <c r="R29"/>
  <c r="R19"/>
  <c r="R9"/>
  <c r="R8" l="1"/>
  <c r="Q89"/>
  <c r="P89"/>
  <c r="Q79"/>
  <c r="P79"/>
  <c r="Q70"/>
  <c r="P70"/>
  <c r="Q60"/>
  <c r="P60"/>
  <c r="Q51"/>
  <c r="P51"/>
  <c r="Q38"/>
  <c r="P38"/>
  <c r="Q29"/>
  <c r="P29"/>
  <c r="Q19"/>
  <c r="P19"/>
  <c r="Q9"/>
  <c r="P9"/>
  <c r="O89" l="1"/>
  <c r="N89"/>
  <c r="O79"/>
  <c r="N79"/>
  <c r="O70"/>
  <c r="N70"/>
  <c r="O60"/>
  <c r="N60"/>
  <c r="O51"/>
  <c r="N51"/>
  <c r="O38"/>
  <c r="N38"/>
  <c r="O29"/>
  <c r="N29"/>
  <c r="O19"/>
  <c r="N19"/>
  <c r="O9"/>
  <c r="N9"/>
  <c r="K89"/>
  <c r="J89"/>
  <c r="K79"/>
  <c r="J79"/>
  <c r="K70"/>
  <c r="J70"/>
  <c r="K60"/>
  <c r="J60"/>
  <c r="K51"/>
  <c r="J51"/>
  <c r="K38"/>
  <c r="J38"/>
  <c r="K29"/>
  <c r="J29"/>
  <c r="K19"/>
  <c r="J19"/>
  <c r="K9"/>
  <c r="J9"/>
  <c r="M89" l="1"/>
  <c r="L89"/>
  <c r="M79"/>
  <c r="L79"/>
  <c r="M70"/>
  <c r="L70"/>
  <c r="M60"/>
  <c r="L60"/>
  <c r="M51"/>
  <c r="L51"/>
  <c r="M38"/>
  <c r="L38"/>
  <c r="M29"/>
  <c r="L29"/>
  <c r="M19"/>
  <c r="L19"/>
  <c r="M9"/>
  <c r="L9"/>
  <c r="P8" l="1"/>
  <c r="L8"/>
  <c r="Q8"/>
  <c r="M8"/>
  <c r="N8"/>
  <c r="H89"/>
  <c r="I89"/>
  <c r="H79"/>
  <c r="I79"/>
  <c r="E70"/>
  <c r="F70"/>
  <c r="G70"/>
  <c r="H70"/>
  <c r="I70"/>
  <c r="G60"/>
  <c r="H60"/>
  <c r="I60"/>
  <c r="I51"/>
  <c r="S51"/>
  <c r="I38"/>
  <c r="I29"/>
  <c r="I19"/>
  <c r="S89"/>
  <c r="G89"/>
  <c r="F89"/>
  <c r="E89"/>
  <c r="D89"/>
  <c r="C89"/>
  <c r="B89"/>
  <c r="S79"/>
  <c r="G79"/>
  <c r="F79"/>
  <c r="E79"/>
  <c r="D79"/>
  <c r="C79"/>
  <c r="B79"/>
  <c r="S70"/>
  <c r="D70"/>
  <c r="C70"/>
  <c r="B70"/>
  <c r="S60"/>
  <c r="F60"/>
  <c r="E60"/>
  <c r="D60"/>
  <c r="C60"/>
  <c r="B60"/>
  <c r="H51"/>
  <c r="G51"/>
  <c r="F51"/>
  <c r="E51"/>
  <c r="D51"/>
  <c r="C51"/>
  <c r="B51"/>
  <c r="S38"/>
  <c r="H38"/>
  <c r="G38"/>
  <c r="F38"/>
  <c r="E38"/>
  <c r="D38"/>
  <c r="C38"/>
  <c r="B38"/>
  <c r="S29"/>
  <c r="H29"/>
  <c r="G29"/>
  <c r="F29"/>
  <c r="E29"/>
  <c r="D29"/>
  <c r="C29"/>
  <c r="B29"/>
  <c r="S19"/>
  <c r="H19"/>
  <c r="G19"/>
  <c r="F19"/>
  <c r="E19"/>
  <c r="D19"/>
  <c r="C19"/>
  <c r="B19"/>
  <c r="S9"/>
  <c r="I9"/>
  <c r="H9"/>
  <c r="G9"/>
  <c r="F9"/>
  <c r="E9"/>
  <c r="D9"/>
  <c r="C9"/>
  <c r="B9"/>
  <c r="O8" l="1"/>
  <c r="K8"/>
  <c r="J8"/>
  <c r="D8"/>
  <c r="H8"/>
  <c r="F8"/>
  <c r="B8"/>
  <c r="S8"/>
  <c r="E8"/>
  <c r="I8"/>
  <c r="C8"/>
  <c r="G8"/>
</calcChain>
</file>

<file path=xl/sharedStrings.xml><?xml version="1.0" encoding="utf-8"?>
<sst xmlns="http://schemas.openxmlformats.org/spreadsheetml/2006/main" count="235" uniqueCount="126">
  <si>
    <t>ไก่พื้นเมือง</t>
  </si>
  <si>
    <t>จังหวัด</t>
  </si>
  <si>
    <t>จำนวน</t>
  </si>
  <si>
    <t>เกษตรกร</t>
  </si>
  <si>
    <t>(ตัว)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</si>
  <si>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</si>
  <si>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</si>
  <si>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</si>
  <si>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</si>
  <si>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</si>
  <si>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</si>
  <si>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</si>
  <si>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</si>
  <si>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</si>
  <si>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</si>
  <si>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</si>
  <si>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รวบรวมโดย</t>
  </si>
  <si>
    <t>: สำนักงานปศุสัตว์อำเภอ</t>
  </si>
  <si>
    <t>: กลุ่มสารสนเทศและข้อมูลสถิติ ศูนย์เทคโนโลยีสารสนเทศและการสื่อสาร กรมปศุสัตว์</t>
  </si>
  <si>
    <t>(ราย)</t>
  </si>
  <si>
    <t>ไก่</t>
  </si>
  <si>
    <t>รวม</t>
  </si>
  <si>
    <t xml:space="preserve"> กระบี่ </t>
  </si>
  <si>
    <t xml:space="preserve"> กรุงเทพมหานคร </t>
  </si>
  <si>
    <t xml:space="preserve"> กาญจนบุรี </t>
  </si>
  <si>
    <t xml:space="preserve"> กาฬสินธุ์ </t>
  </si>
  <si>
    <t xml:space="preserve"> กำแพงเพชร </t>
  </si>
  <si>
    <t xml:space="preserve"> ขอนแก่น </t>
  </si>
  <si>
    <t xml:space="preserve"> จันทบุรี </t>
  </si>
  <si>
    <t xml:space="preserve"> ฉะเชิงเทรา </t>
  </si>
  <si>
    <t xml:space="preserve"> ชลบุรี </t>
  </si>
  <si>
    <t xml:space="preserve"> ชัยนาท </t>
  </si>
  <si>
    <t xml:space="preserve"> ชัยภูมิ </t>
  </si>
  <si>
    <t xml:space="preserve"> ชุมพร </t>
  </si>
  <si>
    <t xml:space="preserve"> เชียงราย </t>
  </si>
  <si>
    <t xml:space="preserve"> เชียงใหม่ </t>
  </si>
  <si>
    <t xml:space="preserve"> ตรัง </t>
  </si>
  <si>
    <t xml:space="preserve"> ตราด </t>
  </si>
  <si>
    <t xml:space="preserve"> ตาก </t>
  </si>
  <si>
    <t xml:space="preserve"> นครนายก </t>
  </si>
  <si>
    <t xml:space="preserve"> นครปฐม </t>
  </si>
  <si>
    <t xml:space="preserve"> นครพนม </t>
  </si>
  <si>
    <t xml:space="preserve"> นครราชสีมา </t>
  </si>
  <si>
    <t xml:space="preserve"> นครศรีธรรมราช </t>
  </si>
  <si>
    <t xml:space="preserve"> นครสวรรค์ </t>
  </si>
  <si>
    <t xml:space="preserve"> นนทบุรี </t>
  </si>
  <si>
    <t xml:space="preserve"> นราธิวาส </t>
  </si>
  <si>
    <t xml:space="preserve"> น่าน </t>
  </si>
  <si>
    <t xml:space="preserve"> บึงกาฬ </t>
  </si>
  <si>
    <t xml:space="preserve"> บุรีรัมย์ </t>
  </si>
  <si>
    <t xml:space="preserve"> ปทุมธานี </t>
  </si>
  <si>
    <t xml:space="preserve"> ประจวบคีรีขันธ์ </t>
  </si>
  <si>
    <t xml:space="preserve"> ปราจีนบุรี </t>
  </si>
  <si>
    <t xml:space="preserve"> ปัตตานี </t>
  </si>
  <si>
    <t xml:space="preserve"> พระนครศรีอยุธยา </t>
  </si>
  <si>
    <t xml:space="preserve"> พะเยา </t>
  </si>
  <si>
    <t xml:space="preserve"> พังงา </t>
  </si>
  <si>
    <t xml:space="preserve"> พัทลุง </t>
  </si>
  <si>
    <t xml:space="preserve"> พิจิตร </t>
  </si>
  <si>
    <t xml:space="preserve"> พิษณุโลก </t>
  </si>
  <si>
    <t xml:space="preserve"> เพชรบุรี </t>
  </si>
  <si>
    <t xml:space="preserve"> เพชรบูรณ์ </t>
  </si>
  <si>
    <t xml:space="preserve"> แพร่ </t>
  </si>
  <si>
    <t xml:space="preserve"> ภูเก็ต </t>
  </si>
  <si>
    <t xml:space="preserve"> มหาสารคาม </t>
  </si>
  <si>
    <t xml:space="preserve"> มุกดาหาร </t>
  </si>
  <si>
    <t xml:space="preserve"> แม่ฮ่องสอน </t>
  </si>
  <si>
    <t xml:space="preserve"> ยโสธร </t>
  </si>
  <si>
    <t xml:space="preserve"> ยะลา </t>
  </si>
  <si>
    <t xml:space="preserve"> ร้อยเอ็ด </t>
  </si>
  <si>
    <t xml:space="preserve"> ระนอง </t>
  </si>
  <si>
    <t xml:space="preserve"> ระยอง </t>
  </si>
  <si>
    <t xml:space="preserve"> ราชบุรี </t>
  </si>
  <si>
    <t xml:space="preserve"> ลพบุรี </t>
  </si>
  <si>
    <t xml:space="preserve"> ลำปาง </t>
  </si>
  <si>
    <t xml:space="preserve"> ลำพูน </t>
  </si>
  <si>
    <t xml:space="preserve"> เลย </t>
  </si>
  <si>
    <t xml:space="preserve"> ศรีสะเกษ </t>
  </si>
  <si>
    <t xml:space="preserve"> สกลนคร </t>
  </si>
  <si>
    <t xml:space="preserve"> สงขลา </t>
  </si>
  <si>
    <t xml:space="preserve"> สตูล </t>
  </si>
  <si>
    <t xml:space="preserve"> สมุทรปราการ </t>
  </si>
  <si>
    <t xml:space="preserve"> สมุทรสงคราม </t>
  </si>
  <si>
    <t xml:space="preserve"> สมุทรสาคร </t>
  </si>
  <si>
    <t xml:space="preserve"> สระแก้ว </t>
  </si>
  <si>
    <t xml:space="preserve"> สระบุรี </t>
  </si>
  <si>
    <t xml:space="preserve"> สิงห์บุรี </t>
  </si>
  <si>
    <t xml:space="preserve"> สุโขทัย </t>
  </si>
  <si>
    <t xml:space="preserve"> สุพรรณบุรี </t>
  </si>
  <si>
    <t xml:space="preserve"> สุราษฎร์ธานี </t>
  </si>
  <si>
    <t xml:space="preserve"> สุรินทร์ </t>
  </si>
  <si>
    <t xml:space="preserve"> หนองคาย </t>
  </si>
  <si>
    <t xml:space="preserve"> หนองบัวลำภู </t>
  </si>
  <si>
    <t xml:space="preserve"> อ่างทอง </t>
  </si>
  <si>
    <t xml:space="preserve"> อำนาจเจริญ </t>
  </si>
  <si>
    <t xml:space="preserve"> อุดรธานี </t>
  </si>
  <si>
    <t xml:space="preserve"> อุตรดิตถ์ </t>
  </si>
  <si>
    <t xml:space="preserve"> อุทัยธานี </t>
  </si>
  <si>
    <t xml:space="preserve"> อุบลราชธานี </t>
  </si>
  <si>
    <t>ไก่เนื้อ</t>
  </si>
  <si>
    <t>ไก่ไข่</t>
  </si>
  <si>
    <t>สถานที่เลี้ยงสัตว์ จังหวัด</t>
  </si>
  <si>
    <t>ไก่ พื้นเมือง (ตัว)</t>
  </si>
  <si>
    <t>เกษตรกรผู้เลี้ยงไก่ พื้นเมือง (ราย)</t>
  </si>
  <si>
    <t>ไก่ ลูกผสม (ตัว)</t>
  </si>
  <si>
    <t>เกษตรกรผู้เลี้ยงไก่ ลูกผสม (ราย)</t>
  </si>
  <si>
    <t>ไก่ เนื้อ (ตัว)</t>
  </si>
  <si>
    <t>เกษตรกรผู้เลี้ยงไก่ เนื้อ (ราย)</t>
  </si>
  <si>
    <t>ไก่ ไข่ (ตัว)</t>
  </si>
  <si>
    <t>เกษตรกรผู้เลี้ยงไก่ ไข่ (ราย)</t>
  </si>
  <si>
    <t>ไก่ พ่อ-แม่ พันธุ์ ผลิตลูกไก่เนื้อ (PS) (ตัว)</t>
  </si>
  <si>
    <t>เกษตรกรผู้เลี้ยงไก่ พ่อ-แม่ พันธุ์ ผลิตลูกไก่เนื้อ (PS) (ราย)</t>
  </si>
  <si>
    <t>ไก่ พ่อ-แม่ พันธุ์ ผลิตลูกไก่ไข่ (PS) (ตัว)</t>
  </si>
  <si>
    <t>เกษตรกรผู้เลี้ยงไก่ พ่อ-แม่ พันธุ์ ผลิตลูกไก่ไข่ (PS) (ราย)</t>
  </si>
  <si>
    <t>ไก่ ปู่-ย่า พันธุ์ ผลิตลูกไก่เนื้อ (GP) (ตัว)</t>
  </si>
  <si>
    <t>เกษตรกรผู้เลี้ยงไก่ ปู่-ย่า พันธุ์ ผลิตลูกไก่เนื้อ (GP) (ราย)</t>
  </si>
  <si>
    <t>ไก่ ปู่-ย่า-พันธุ์ ผลิตลูกไก่ไข่ (GP) (ตัว)</t>
  </si>
  <si>
    <t>เกษตรกรผู้เลี้ยงไก่ ปู่-ย่า-พันธุ์ ผลิตลูกไก่ไข่ (GP) (ราย)</t>
  </si>
  <si>
    <t>จำนวนรวม ไก่ ทั้งสิ้น (ตัว)</t>
  </si>
  <si>
    <t>จำนวนรวมเกษตรกรผู้เลี้ยง ไก่ ทั้งสิ้น (ราย)</t>
  </si>
  <si>
    <t>ไก่ลูกผสม</t>
  </si>
  <si>
    <t>ไก่เนื้อปู่,ย่าพันธุ์</t>
  </si>
  <si>
    <t>ไก่เนื้อพ่อ,แม่พันธุ์</t>
  </si>
  <si>
    <t>ไก่ไข่ปู่,ย่าพันธุ์</t>
  </si>
  <si>
    <t>ไก่ไข่พ่อ,แม่พันธุ์</t>
  </si>
  <si>
    <t>ตารางที่ 6-1 จำนวนเกษตรกรและไก่ รายจังหวัด ปี 2566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</si>
</sst>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7">
    <font>
      <sz val="10"/>
      <name val="Arial"/>
      <charset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wrapText="1"/>
    </xf>
    <xf numFmtId="187" fontId="8" fillId="0" borderId="0" applyFont="0" applyFill="0" applyBorder="0" applyAlignment="0" applyProtection="0">
      <alignment wrapText="1"/>
    </xf>
    <xf numFmtId="0" fontId="9" fillId="0" borderId="0">
      <alignment wrapText="1"/>
    </xf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6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29">
    <xf numFmtId="0" fontId="0" fillId="0" borderId="0" xfId="0">
      <alignment wrapText="1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1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1" applyNumberFormat="1" applyFon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3" fillId="0" borderId="0" xfId="1" applyNumberFormat="1" applyFont="1" applyFill="1" applyAlignment="1">
      <alignment horizontal="left" vertical="center"/>
    </xf>
    <xf numFmtId="41" fontId="13" fillId="0" borderId="0" xfId="0" applyNumberFormat="1" applyFont="1" applyFill="1" applyAlignment="1">
      <alignment horizontal="left" vertical="center"/>
    </xf>
    <xf numFmtId="41" fontId="12" fillId="0" borderId="0" xfId="0" applyNumberFormat="1" applyFont="1" applyFill="1" applyAlignment="1">
      <alignment vertical="center" wrapText="1"/>
    </xf>
    <xf numFmtId="41" fontId="13" fillId="0" borderId="0" xfId="0" applyNumberFormat="1" applyFont="1" applyFill="1" applyAlignment="1">
      <alignment vertical="center" wrapText="1"/>
    </xf>
    <xf numFmtId="41" fontId="13" fillId="0" borderId="0" xfId="0" applyNumberFormat="1" applyFont="1" applyFill="1" applyBorder="1" applyAlignment="1">
      <alignment vertical="center" wrapText="1"/>
    </xf>
    <xf numFmtId="41" fontId="13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horizontal="left" vertical="center"/>
    </xf>
    <xf numFmtId="41" fontId="11" fillId="3" borderId="4" xfId="2" applyNumberFormat="1" applyFont="1" applyFill="1" applyBorder="1" applyAlignment="1">
      <alignment vertical="center" shrinkToFit="1"/>
    </xf>
    <xf numFmtId="41" fontId="11" fillId="4" borderId="4" xfId="2" applyNumberFormat="1" applyFont="1" applyFill="1" applyBorder="1" applyAlignment="1">
      <alignment vertical="center" shrinkToFit="1"/>
    </xf>
    <xf numFmtId="41" fontId="15" fillId="0" borderId="0" xfId="0" applyNumberFormat="1" applyFont="1" applyFill="1" applyAlignment="1">
      <alignment vertical="center"/>
    </xf>
    <xf numFmtId="41" fontId="14" fillId="0" borderId="4" xfId="2" applyNumberFormat="1" applyFont="1" applyFill="1" applyBorder="1" applyAlignment="1">
      <alignment vertical="center" shrinkToFit="1"/>
    </xf>
    <xf numFmtId="41" fontId="11" fillId="3" borderId="4" xfId="2" applyNumberFormat="1" applyFont="1" applyFill="1" applyBorder="1" applyAlignment="1">
      <alignment horizontal="center" vertical="center"/>
    </xf>
    <xf numFmtId="41" fontId="11" fillId="4" borderId="4" xfId="2" applyNumberFormat="1" applyFont="1" applyFill="1" applyBorder="1" applyAlignment="1">
      <alignment horizontal="center" vertical="center"/>
    </xf>
    <xf numFmtId="41" fontId="14" fillId="0" borderId="4" xfId="2" applyNumberFormat="1" applyFont="1" applyBorder="1" applyAlignment="1">
      <alignment vertical="center"/>
    </xf>
    <xf numFmtId="188" fontId="13" fillId="0" borderId="0" xfId="1" applyNumberFormat="1" applyFont="1" applyFill="1" applyAlignment="1">
      <alignment horizontal="left" vertical="center"/>
    </xf>
    <xf numFmtId="41" fontId="11" fillId="2" borderId="2" xfId="0" applyNumberFormat="1" applyFont="1" applyFill="1" applyBorder="1" applyAlignment="1">
      <alignment horizontal="center" vertical="center"/>
    </xf>
    <xf numFmtId="41" fontId="11" fillId="2" borderId="1" xfId="0" applyNumberFormat="1" applyFont="1" applyFill="1" applyBorder="1" applyAlignment="1">
      <alignment horizontal="center" vertical="center"/>
    </xf>
    <xf numFmtId="41" fontId="11" fillId="2" borderId="3" xfId="0" applyNumberFormat="1" applyFont="1" applyFill="1" applyBorder="1" applyAlignment="1">
      <alignment horizontal="center" vertical="center"/>
    </xf>
    <xf numFmtId="0" fontId="1" fillId="0" borderId="0" xfId="17"/>
    <xf numFmtId="41" fontId="11" fillId="2" borderId="4" xfId="0" applyNumberFormat="1" applyFont="1" applyFill="1" applyBorder="1" applyAlignment="1">
      <alignment horizontal="center" vertical="center"/>
    </xf>
    <xf numFmtId="41" fontId="11" fillId="2" borderId="4" xfId="0" applyNumberFormat="1" applyFont="1" applyFill="1" applyBorder="1" applyAlignment="1">
      <alignment horizontal="center" vertical="center" wrapText="1"/>
    </xf>
  </cellXfs>
  <cellStyles count="18">
    <cellStyle name="Comma 2" xfId="4"/>
    <cellStyle name="Comma 3" xfId="6"/>
    <cellStyle name="Comma 3 2" xfId="10"/>
    <cellStyle name="Comma 4" xfId="8"/>
    <cellStyle name="Comma 5" xfId="13"/>
    <cellStyle name="Comma 6" xfId="15"/>
    <cellStyle name="Normal 2" xfId="3"/>
    <cellStyle name="Normal 3" xfId="5"/>
    <cellStyle name="Normal 4" xfId="7"/>
    <cellStyle name="Normal 5" xfId="9"/>
    <cellStyle name="Normal 5 2" xfId="11"/>
    <cellStyle name="Normal 6" xfId="12"/>
    <cellStyle name="Normal 7" xfId="14"/>
    <cellStyle name="Normal 8" xfId="16"/>
    <cellStyle name="Normal 9" xfId="17"/>
    <cellStyle name="เครื่องหมายจุลภาค" xfId="1" builtinId="3"/>
    <cellStyle name="ปกติ" xfId="0" builtinId="0"/>
    <cellStyle name="ปกติ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workbookViewId="0"/>
  </sheetViews>
  <sheetFormatPr defaultRowHeight="14.25"/>
  <cols>
    <col min="1" max="1" width="22.140625" style="26" bestFit="1" customWidth="1"/>
    <col min="2" max="2" width="16.140625" style="26" bestFit="1" customWidth="1"/>
    <col min="3" max="3" width="30.85546875" style="26" bestFit="1" customWidth="1"/>
    <col min="4" max="4" width="15.42578125" style="26" bestFit="1" customWidth="1"/>
    <col min="5" max="5" width="30.140625" style="26" bestFit="1" customWidth="1"/>
    <col min="6" max="6" width="12.140625" style="26" bestFit="1" customWidth="1"/>
    <col min="7" max="7" width="26.85546875" style="26" bestFit="1" customWidth="1"/>
    <col min="8" max="8" width="11.28515625" style="26" bestFit="1" customWidth="1"/>
    <col min="9" max="9" width="26" style="26" bestFit="1" customWidth="1"/>
    <col min="10" max="10" width="36.42578125" style="26" bestFit="1" customWidth="1"/>
    <col min="11" max="11" width="51.140625" style="26" bestFit="1" customWidth="1"/>
    <col min="12" max="12" width="38" style="26" bestFit="1" customWidth="1"/>
    <col min="13" max="13" width="52.85546875" style="26" bestFit="1" customWidth="1"/>
    <col min="14" max="14" width="35.5703125" style="26" bestFit="1" customWidth="1"/>
    <col min="15" max="15" width="50.28515625" style="26" bestFit="1" customWidth="1"/>
    <col min="16" max="16" width="37.140625" style="26" bestFit="1" customWidth="1"/>
    <col min="17" max="17" width="51.85546875" style="26" bestFit="1" customWidth="1"/>
    <col min="18" max="18" width="23.85546875" style="26" bestFit="1" customWidth="1"/>
    <col min="19" max="19" width="38.7109375" style="26" bestFit="1" customWidth="1"/>
    <col min="20" max="20" width="48.140625" style="26" bestFit="1" customWidth="1"/>
    <col min="21" max="16384" width="9.140625" style="26"/>
  </cols>
  <sheetData>
    <row r="1" spans="1:19">
      <c r="A1" s="26" t="s">
        <v>101</v>
      </c>
      <c r="B1" s="26" t="s">
        <v>102</v>
      </c>
      <c r="C1" s="26" t="s">
        <v>103</v>
      </c>
      <c r="D1" s="26" t="s">
        <v>104</v>
      </c>
      <c r="E1" s="26" t="s">
        <v>105</v>
      </c>
      <c r="F1" s="26" t="s">
        <v>106</v>
      </c>
      <c r="G1" s="26" t="s">
        <v>107</v>
      </c>
      <c r="H1" s="26" t="s">
        <v>108</v>
      </c>
      <c r="I1" s="26" t="s">
        <v>109</v>
      </c>
      <c r="J1" s="26" t="s">
        <v>114</v>
      </c>
      <c r="K1" s="26" t="s">
        <v>115</v>
      </c>
      <c r="L1" s="26" t="s">
        <v>110</v>
      </c>
      <c r="M1" s="26" t="s">
        <v>111</v>
      </c>
      <c r="N1" s="26" t="s">
        <v>116</v>
      </c>
      <c r="O1" s="26" t="s">
        <v>117</v>
      </c>
      <c r="P1" s="26" t="s">
        <v>112</v>
      </c>
      <c r="Q1" s="26" t="s">
        <v>113</v>
      </c>
      <c r="R1" s="26" t="s">
        <v>118</v>
      </c>
      <c r="S1" s="26" t="s">
        <v>119</v>
      </c>
    </row>
    <row r="2" spans="1:19">
      <c r="A2" s="26" t="s">
        <v>23</v>
      </c>
      <c r="B2" s="26">
        <v>112515</v>
      </c>
      <c r="C2" s="26">
        <v>3843</v>
      </c>
      <c r="D2" s="26">
        <v>503</v>
      </c>
      <c r="E2" s="26">
        <v>13</v>
      </c>
      <c r="F2" s="26">
        <v>34838</v>
      </c>
      <c r="G2" s="26">
        <v>210</v>
      </c>
      <c r="H2" s="26">
        <v>9331</v>
      </c>
      <c r="I2" s="26">
        <v>198</v>
      </c>
      <c r="J2" s="26">
        <v>4</v>
      </c>
      <c r="K2" s="26">
        <v>1</v>
      </c>
      <c r="L2" s="26">
        <v>80</v>
      </c>
      <c r="M2" s="26">
        <v>6</v>
      </c>
      <c r="N2" s="26">
        <v>0</v>
      </c>
      <c r="O2" s="26">
        <v>0</v>
      </c>
      <c r="P2" s="26">
        <v>18</v>
      </c>
      <c r="Q2" s="26">
        <v>1</v>
      </c>
      <c r="R2" s="26">
        <v>157289</v>
      </c>
      <c r="S2" s="26">
        <v>3949</v>
      </c>
    </row>
    <row r="3" spans="1:19">
      <c r="A3" s="26" t="s">
        <v>31</v>
      </c>
      <c r="B3" s="26">
        <v>943285</v>
      </c>
      <c r="C3" s="26">
        <v>16345</v>
      </c>
      <c r="D3" s="26">
        <v>77493</v>
      </c>
      <c r="E3" s="26">
        <v>34</v>
      </c>
      <c r="F3" s="26">
        <v>6374771</v>
      </c>
      <c r="G3" s="26">
        <v>139</v>
      </c>
      <c r="H3" s="26">
        <v>72832</v>
      </c>
      <c r="I3" s="26">
        <v>1982</v>
      </c>
      <c r="J3" s="26">
        <v>42</v>
      </c>
      <c r="K3" s="26">
        <v>6</v>
      </c>
      <c r="L3" s="26">
        <v>143</v>
      </c>
      <c r="M3" s="26">
        <v>12</v>
      </c>
      <c r="N3" s="26">
        <v>0</v>
      </c>
      <c r="O3" s="26">
        <v>0</v>
      </c>
      <c r="P3" s="26">
        <v>77</v>
      </c>
      <c r="Q3" s="26">
        <v>7</v>
      </c>
      <c r="R3" s="26">
        <v>7468643</v>
      </c>
      <c r="S3" s="26">
        <v>16911</v>
      </c>
    </row>
    <row r="4" spans="1:19">
      <c r="A4" s="26" t="s">
        <v>45</v>
      </c>
      <c r="B4" s="26">
        <v>93734</v>
      </c>
      <c r="C4" s="26">
        <v>3465</v>
      </c>
      <c r="D4" s="26">
        <v>4060</v>
      </c>
      <c r="E4" s="26">
        <v>4</v>
      </c>
      <c r="F4" s="26">
        <v>18409</v>
      </c>
      <c r="G4" s="26">
        <v>26</v>
      </c>
      <c r="H4" s="26">
        <v>6821</v>
      </c>
      <c r="I4" s="26">
        <v>227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123024</v>
      </c>
      <c r="S4" s="26">
        <v>3635</v>
      </c>
    </row>
    <row r="5" spans="1:19">
      <c r="A5" s="26" t="s">
        <v>50</v>
      </c>
      <c r="B5" s="26">
        <v>224781</v>
      </c>
      <c r="C5" s="26">
        <v>5133</v>
      </c>
      <c r="D5" s="26">
        <v>52006</v>
      </c>
      <c r="E5" s="26">
        <v>35</v>
      </c>
      <c r="F5" s="26">
        <v>164844</v>
      </c>
      <c r="G5" s="26">
        <v>65</v>
      </c>
      <c r="H5" s="26">
        <v>110174</v>
      </c>
      <c r="I5" s="26">
        <v>1719</v>
      </c>
      <c r="J5" s="26">
        <v>40</v>
      </c>
      <c r="K5" s="26">
        <v>2</v>
      </c>
      <c r="L5" s="26">
        <v>83</v>
      </c>
      <c r="M5" s="26">
        <v>10</v>
      </c>
      <c r="N5" s="26">
        <v>0</v>
      </c>
      <c r="O5" s="26">
        <v>0</v>
      </c>
      <c r="P5" s="26">
        <v>0</v>
      </c>
      <c r="Q5" s="26">
        <v>0</v>
      </c>
      <c r="R5" s="26">
        <v>551928</v>
      </c>
      <c r="S5" s="26">
        <v>5937</v>
      </c>
    </row>
    <row r="6" spans="1:19">
      <c r="A6" s="26" t="s">
        <v>54</v>
      </c>
      <c r="B6" s="26">
        <v>602078</v>
      </c>
      <c r="C6" s="26">
        <v>12752</v>
      </c>
      <c r="D6" s="26">
        <v>1044</v>
      </c>
      <c r="E6" s="26">
        <v>34</v>
      </c>
      <c r="F6" s="26">
        <v>2686855</v>
      </c>
      <c r="G6" s="26">
        <v>117</v>
      </c>
      <c r="H6" s="26">
        <v>3228830</v>
      </c>
      <c r="I6" s="26">
        <v>2211</v>
      </c>
      <c r="J6" s="26">
        <v>18</v>
      </c>
      <c r="K6" s="26">
        <v>2</v>
      </c>
      <c r="L6" s="26">
        <v>268</v>
      </c>
      <c r="M6" s="26">
        <v>11</v>
      </c>
      <c r="N6" s="26">
        <v>10</v>
      </c>
      <c r="O6" s="26">
        <v>2</v>
      </c>
      <c r="P6" s="26">
        <v>486</v>
      </c>
      <c r="Q6" s="26">
        <v>10</v>
      </c>
      <c r="R6" s="26">
        <v>6519589</v>
      </c>
      <c r="S6" s="26">
        <v>13934</v>
      </c>
    </row>
    <row r="7" spans="1:19">
      <c r="A7" s="26" t="s">
        <v>73</v>
      </c>
      <c r="B7" s="26">
        <v>930173</v>
      </c>
      <c r="C7" s="26">
        <v>20810</v>
      </c>
      <c r="D7" s="26">
        <v>1961</v>
      </c>
      <c r="E7" s="26">
        <v>24</v>
      </c>
      <c r="F7" s="26">
        <v>53730985</v>
      </c>
      <c r="G7" s="26">
        <v>336</v>
      </c>
      <c r="H7" s="26">
        <v>492093</v>
      </c>
      <c r="I7" s="26">
        <v>1223</v>
      </c>
      <c r="J7" s="26">
        <v>40537</v>
      </c>
      <c r="K7" s="26">
        <v>6</v>
      </c>
      <c r="L7" s="26">
        <v>2691369</v>
      </c>
      <c r="M7" s="26">
        <v>27</v>
      </c>
      <c r="N7" s="26">
        <v>37</v>
      </c>
      <c r="O7" s="26">
        <v>3</v>
      </c>
      <c r="P7" s="26">
        <v>337104</v>
      </c>
      <c r="Q7" s="26">
        <v>10</v>
      </c>
      <c r="R7" s="26">
        <v>58224259</v>
      </c>
      <c r="S7" s="26">
        <v>21478</v>
      </c>
    </row>
    <row r="8" spans="1:19">
      <c r="A8" s="26" t="s">
        <v>85</v>
      </c>
      <c r="B8" s="26">
        <v>520567</v>
      </c>
      <c r="C8" s="26">
        <v>11534</v>
      </c>
      <c r="D8" s="26">
        <v>24478</v>
      </c>
      <c r="E8" s="26">
        <v>58</v>
      </c>
      <c r="F8" s="26">
        <v>24887799</v>
      </c>
      <c r="G8" s="26">
        <v>212</v>
      </c>
      <c r="H8" s="26">
        <v>1923861</v>
      </c>
      <c r="I8" s="26">
        <v>1288</v>
      </c>
      <c r="J8" s="26">
        <v>45</v>
      </c>
      <c r="K8" s="26">
        <v>1</v>
      </c>
      <c r="L8" s="26">
        <v>2026849</v>
      </c>
      <c r="M8" s="26">
        <v>10</v>
      </c>
      <c r="N8" s="26">
        <v>4394</v>
      </c>
      <c r="O8" s="26">
        <v>2</v>
      </c>
      <c r="P8" s="26">
        <v>154017</v>
      </c>
      <c r="Q8" s="26">
        <v>4</v>
      </c>
      <c r="R8" s="26">
        <v>29542010</v>
      </c>
      <c r="S8" s="26">
        <v>12094</v>
      </c>
    </row>
    <row r="9" spans="1:19">
      <c r="A9" s="26" t="s">
        <v>86</v>
      </c>
      <c r="B9" s="26">
        <v>199224</v>
      </c>
      <c r="C9" s="26">
        <v>3982</v>
      </c>
      <c r="D9" s="26">
        <v>21</v>
      </c>
      <c r="E9" s="26">
        <v>2</v>
      </c>
      <c r="F9" s="26">
        <v>2191340</v>
      </c>
      <c r="G9" s="26">
        <v>38</v>
      </c>
      <c r="H9" s="26">
        <v>53017</v>
      </c>
      <c r="I9" s="26">
        <v>360</v>
      </c>
      <c r="J9" s="26">
        <v>8</v>
      </c>
      <c r="K9" s="26">
        <v>1</v>
      </c>
      <c r="L9" s="26">
        <v>0</v>
      </c>
      <c r="M9" s="26">
        <v>0</v>
      </c>
      <c r="N9" s="26">
        <v>0</v>
      </c>
      <c r="O9" s="26">
        <v>0</v>
      </c>
      <c r="P9" s="26">
        <v>2</v>
      </c>
      <c r="Q9" s="26">
        <v>1</v>
      </c>
      <c r="R9" s="26">
        <v>2443612</v>
      </c>
      <c r="S9" s="26">
        <v>4169</v>
      </c>
    </row>
    <row r="10" spans="1:19">
      <c r="A10" s="26" t="s">
        <v>93</v>
      </c>
      <c r="B10" s="26">
        <v>815808</v>
      </c>
      <c r="C10" s="26">
        <v>13845</v>
      </c>
      <c r="D10" s="26">
        <v>3087</v>
      </c>
      <c r="E10" s="26">
        <v>7</v>
      </c>
      <c r="F10" s="26">
        <v>1226589</v>
      </c>
      <c r="G10" s="26">
        <v>29</v>
      </c>
      <c r="H10" s="26">
        <v>932226</v>
      </c>
      <c r="I10" s="26">
        <v>689</v>
      </c>
      <c r="J10" s="26">
        <v>0</v>
      </c>
      <c r="K10" s="26">
        <v>0</v>
      </c>
      <c r="L10" s="26">
        <v>40</v>
      </c>
      <c r="M10" s="26">
        <v>1</v>
      </c>
      <c r="N10" s="26">
        <v>0</v>
      </c>
      <c r="O10" s="26">
        <v>0</v>
      </c>
      <c r="P10" s="26">
        <v>0</v>
      </c>
      <c r="Q10" s="26">
        <v>0</v>
      </c>
      <c r="R10" s="26">
        <v>2977750</v>
      </c>
      <c r="S10" s="26">
        <v>14065</v>
      </c>
    </row>
    <row r="11" spans="1:19">
      <c r="A11" s="26" t="s">
        <v>28</v>
      </c>
      <c r="B11" s="26">
        <v>152480</v>
      </c>
      <c r="C11" s="26">
        <v>6000</v>
      </c>
      <c r="D11" s="26">
        <v>89810</v>
      </c>
      <c r="E11" s="26">
        <v>1909</v>
      </c>
      <c r="F11" s="26">
        <v>3926165</v>
      </c>
      <c r="G11" s="26">
        <v>281</v>
      </c>
      <c r="H11" s="26">
        <v>755153</v>
      </c>
      <c r="I11" s="26">
        <v>736</v>
      </c>
      <c r="J11" s="26">
        <v>0</v>
      </c>
      <c r="K11" s="26">
        <v>0</v>
      </c>
      <c r="L11" s="26">
        <v>7602</v>
      </c>
      <c r="M11" s="26">
        <v>2</v>
      </c>
      <c r="N11" s="26">
        <v>0</v>
      </c>
      <c r="O11" s="26">
        <v>0</v>
      </c>
      <c r="P11" s="26">
        <v>0</v>
      </c>
      <c r="Q11" s="26">
        <v>0</v>
      </c>
      <c r="R11" s="26">
        <v>4931210</v>
      </c>
      <c r="S11" s="26">
        <v>8523</v>
      </c>
    </row>
    <row r="12" spans="1:19">
      <c r="A12" s="26" t="s">
        <v>29</v>
      </c>
      <c r="B12" s="26">
        <v>489457</v>
      </c>
      <c r="C12" s="26">
        <v>13196</v>
      </c>
      <c r="D12" s="26">
        <v>6117</v>
      </c>
      <c r="E12" s="26">
        <v>71</v>
      </c>
      <c r="F12" s="26">
        <v>4400502</v>
      </c>
      <c r="G12" s="26">
        <v>297</v>
      </c>
      <c r="H12" s="26">
        <v>8269366</v>
      </c>
      <c r="I12" s="26">
        <v>1071</v>
      </c>
      <c r="J12" s="26">
        <v>78</v>
      </c>
      <c r="K12" s="26">
        <v>3</v>
      </c>
      <c r="L12" s="26">
        <v>109788</v>
      </c>
      <c r="M12" s="26">
        <v>5</v>
      </c>
      <c r="N12" s="26">
        <v>4</v>
      </c>
      <c r="O12" s="26">
        <v>2</v>
      </c>
      <c r="P12" s="26">
        <v>42997</v>
      </c>
      <c r="Q12" s="26">
        <v>9</v>
      </c>
      <c r="R12" s="26">
        <v>13318309</v>
      </c>
      <c r="S12" s="26">
        <v>13983</v>
      </c>
    </row>
    <row r="13" spans="1:19">
      <c r="A13" s="26" t="s">
        <v>30</v>
      </c>
      <c r="B13" s="26">
        <v>419044</v>
      </c>
      <c r="C13" s="26">
        <v>10874</v>
      </c>
      <c r="D13" s="26">
        <v>15358</v>
      </c>
      <c r="E13" s="26">
        <v>21</v>
      </c>
      <c r="F13" s="26">
        <v>31451614</v>
      </c>
      <c r="G13" s="26">
        <v>351</v>
      </c>
      <c r="H13" s="26">
        <v>5800064</v>
      </c>
      <c r="I13" s="26">
        <v>537</v>
      </c>
      <c r="J13" s="26">
        <v>0</v>
      </c>
      <c r="K13" s="26">
        <v>0</v>
      </c>
      <c r="L13" s="26">
        <v>1118551</v>
      </c>
      <c r="M13" s="26">
        <v>11</v>
      </c>
      <c r="N13" s="26">
        <v>5</v>
      </c>
      <c r="O13" s="26">
        <v>4</v>
      </c>
      <c r="P13" s="26">
        <v>343070</v>
      </c>
      <c r="Q13" s="26">
        <v>4</v>
      </c>
      <c r="R13" s="26">
        <v>39147706</v>
      </c>
      <c r="S13" s="26">
        <v>11480</v>
      </c>
    </row>
    <row r="14" spans="1:19">
      <c r="A14" s="26" t="s">
        <v>37</v>
      </c>
      <c r="B14" s="26">
        <v>103976</v>
      </c>
      <c r="C14" s="26">
        <v>3676</v>
      </c>
      <c r="D14" s="26">
        <v>0</v>
      </c>
      <c r="E14" s="26">
        <v>0</v>
      </c>
      <c r="F14" s="26">
        <v>431601</v>
      </c>
      <c r="G14" s="26">
        <v>13</v>
      </c>
      <c r="H14" s="26">
        <v>28252</v>
      </c>
      <c r="I14" s="26">
        <v>96</v>
      </c>
      <c r="J14" s="26">
        <v>0</v>
      </c>
      <c r="K14" s="26">
        <v>0</v>
      </c>
      <c r="L14" s="26">
        <v>0</v>
      </c>
      <c r="M14" s="26">
        <v>0</v>
      </c>
      <c r="N14" s="26">
        <v>40</v>
      </c>
      <c r="O14" s="26">
        <v>1</v>
      </c>
      <c r="P14" s="26">
        <v>0</v>
      </c>
      <c r="Q14" s="26">
        <v>0</v>
      </c>
      <c r="R14" s="26">
        <v>563869</v>
      </c>
      <c r="S14" s="26">
        <v>3751</v>
      </c>
    </row>
    <row r="15" spans="1:19">
      <c r="A15" s="26" t="s">
        <v>39</v>
      </c>
      <c r="B15" s="26">
        <v>280828</v>
      </c>
      <c r="C15" s="26">
        <v>8271</v>
      </c>
      <c r="D15" s="26">
        <v>1903</v>
      </c>
      <c r="E15" s="26">
        <v>14</v>
      </c>
      <c r="F15" s="26">
        <v>2717103</v>
      </c>
      <c r="G15" s="26">
        <v>268</v>
      </c>
      <c r="H15" s="26">
        <v>8345956</v>
      </c>
      <c r="I15" s="26">
        <v>860</v>
      </c>
      <c r="J15" s="26">
        <v>0</v>
      </c>
      <c r="K15" s="26">
        <v>0</v>
      </c>
      <c r="L15" s="26">
        <v>180008</v>
      </c>
      <c r="M15" s="26">
        <v>2</v>
      </c>
      <c r="N15" s="26">
        <v>0</v>
      </c>
      <c r="O15" s="26">
        <v>0</v>
      </c>
      <c r="P15" s="26">
        <v>25000</v>
      </c>
      <c r="Q15" s="26">
        <v>1</v>
      </c>
      <c r="R15" s="26">
        <v>11550798</v>
      </c>
      <c r="S15" s="26">
        <v>8951</v>
      </c>
    </row>
    <row r="16" spans="1:19">
      <c r="A16" s="26" t="s">
        <v>52</v>
      </c>
      <c r="B16" s="26">
        <v>752758</v>
      </c>
      <c r="C16" s="26">
        <v>16701</v>
      </c>
      <c r="D16" s="26">
        <v>25253</v>
      </c>
      <c r="E16" s="26">
        <v>49</v>
      </c>
      <c r="F16" s="26">
        <v>28828062</v>
      </c>
      <c r="G16" s="26">
        <v>727</v>
      </c>
      <c r="H16" s="26">
        <v>2483822</v>
      </c>
      <c r="I16" s="26">
        <v>717</v>
      </c>
      <c r="J16" s="26">
        <v>58690</v>
      </c>
      <c r="K16" s="26">
        <v>1</v>
      </c>
      <c r="L16" s="26">
        <v>1141791</v>
      </c>
      <c r="M16" s="26">
        <v>35</v>
      </c>
      <c r="N16" s="26">
        <v>0</v>
      </c>
      <c r="O16" s="26">
        <v>0</v>
      </c>
      <c r="P16" s="26">
        <v>46139</v>
      </c>
      <c r="Q16" s="26">
        <v>17</v>
      </c>
      <c r="R16" s="26">
        <v>33336515</v>
      </c>
      <c r="S16" s="26">
        <v>17407</v>
      </c>
    </row>
    <row r="17" spans="1:19">
      <c r="A17" s="26" t="s">
        <v>71</v>
      </c>
      <c r="B17" s="26">
        <v>431023</v>
      </c>
      <c r="C17" s="26">
        <v>8855</v>
      </c>
      <c r="D17" s="26">
        <v>7779</v>
      </c>
      <c r="E17" s="26">
        <v>10</v>
      </c>
      <c r="F17" s="26">
        <v>4348554</v>
      </c>
      <c r="G17" s="26">
        <v>195</v>
      </c>
      <c r="H17" s="26">
        <v>391302</v>
      </c>
      <c r="I17" s="26">
        <v>319</v>
      </c>
      <c r="J17" s="26">
        <v>0</v>
      </c>
      <c r="K17" s="26">
        <v>0</v>
      </c>
      <c r="L17" s="26">
        <v>10</v>
      </c>
      <c r="M17" s="26">
        <v>1</v>
      </c>
      <c r="N17" s="26">
        <v>0</v>
      </c>
      <c r="O17" s="26">
        <v>0</v>
      </c>
      <c r="P17" s="26">
        <v>0</v>
      </c>
      <c r="Q17" s="26">
        <v>0</v>
      </c>
      <c r="R17" s="26">
        <v>5178668</v>
      </c>
      <c r="S17" s="26">
        <v>9217</v>
      </c>
    </row>
    <row r="18" spans="1:19">
      <c r="A18" s="26" t="s">
        <v>81</v>
      </c>
      <c r="B18" s="26">
        <v>47111</v>
      </c>
      <c r="C18" s="26">
        <v>1896</v>
      </c>
      <c r="D18" s="26">
        <v>586</v>
      </c>
      <c r="E18" s="26">
        <v>26</v>
      </c>
      <c r="F18" s="26">
        <v>194</v>
      </c>
      <c r="G18" s="26">
        <v>9</v>
      </c>
      <c r="H18" s="26">
        <v>2117</v>
      </c>
      <c r="I18" s="26">
        <v>78</v>
      </c>
      <c r="J18" s="26">
        <v>0</v>
      </c>
      <c r="K18" s="26">
        <v>0</v>
      </c>
      <c r="L18" s="26">
        <v>50</v>
      </c>
      <c r="M18" s="26">
        <v>3</v>
      </c>
      <c r="N18" s="26">
        <v>0</v>
      </c>
      <c r="O18" s="26">
        <v>0</v>
      </c>
      <c r="P18" s="26">
        <v>1</v>
      </c>
      <c r="Q18" s="26">
        <v>1</v>
      </c>
      <c r="R18" s="26">
        <v>50059</v>
      </c>
      <c r="S18" s="26">
        <v>1942</v>
      </c>
    </row>
    <row r="19" spans="1:19">
      <c r="A19" s="26" t="s">
        <v>84</v>
      </c>
      <c r="B19" s="26">
        <v>1454503</v>
      </c>
      <c r="C19" s="26">
        <v>31280</v>
      </c>
      <c r="D19" s="26">
        <v>1339</v>
      </c>
      <c r="E19" s="26">
        <v>31</v>
      </c>
      <c r="F19" s="26">
        <v>409754</v>
      </c>
      <c r="G19" s="26">
        <v>810</v>
      </c>
      <c r="H19" s="26">
        <v>369778</v>
      </c>
      <c r="I19" s="26">
        <v>3682</v>
      </c>
      <c r="J19" s="26">
        <v>128</v>
      </c>
      <c r="K19" s="26">
        <v>11</v>
      </c>
      <c r="L19" s="26">
        <v>721</v>
      </c>
      <c r="M19" s="26">
        <v>47</v>
      </c>
      <c r="N19" s="26">
        <v>42</v>
      </c>
      <c r="O19" s="26">
        <v>4</v>
      </c>
      <c r="P19" s="26">
        <v>661</v>
      </c>
      <c r="Q19" s="26">
        <v>40</v>
      </c>
      <c r="R19" s="26">
        <v>2236926</v>
      </c>
      <c r="S19" s="26">
        <v>31455</v>
      </c>
    </row>
    <row r="20" spans="1:19">
      <c r="A20" s="26" t="s">
        <v>32</v>
      </c>
      <c r="B20" s="26">
        <v>2889329</v>
      </c>
      <c r="C20" s="26">
        <v>74977</v>
      </c>
      <c r="D20" s="26">
        <v>2221</v>
      </c>
      <c r="E20" s="26">
        <v>64</v>
      </c>
      <c r="F20" s="26">
        <v>5343172</v>
      </c>
      <c r="G20" s="26">
        <v>302</v>
      </c>
      <c r="H20" s="26">
        <v>1261454</v>
      </c>
      <c r="I20" s="26">
        <v>2302</v>
      </c>
      <c r="J20" s="26">
        <v>78697</v>
      </c>
      <c r="K20" s="26">
        <v>7</v>
      </c>
      <c r="L20" s="26">
        <v>503</v>
      </c>
      <c r="M20" s="26">
        <v>27</v>
      </c>
      <c r="N20" s="26">
        <v>52</v>
      </c>
      <c r="O20" s="26">
        <v>5</v>
      </c>
      <c r="P20" s="26">
        <v>212</v>
      </c>
      <c r="Q20" s="26">
        <v>7</v>
      </c>
      <c r="R20" s="26">
        <v>9575640</v>
      </c>
      <c r="S20" s="26">
        <v>75545</v>
      </c>
    </row>
    <row r="21" spans="1:19">
      <c r="A21" s="26" t="s">
        <v>42</v>
      </c>
      <c r="B21" s="26">
        <v>5809237</v>
      </c>
      <c r="C21" s="26">
        <v>163365</v>
      </c>
      <c r="D21" s="26">
        <v>207387</v>
      </c>
      <c r="E21" s="26">
        <v>673</v>
      </c>
      <c r="F21" s="26">
        <v>16879215</v>
      </c>
      <c r="G21" s="26">
        <v>2938</v>
      </c>
      <c r="H21" s="26">
        <v>943920</v>
      </c>
      <c r="I21" s="26">
        <v>10555</v>
      </c>
      <c r="J21" s="26">
        <v>1047</v>
      </c>
      <c r="K21" s="26">
        <v>195</v>
      </c>
      <c r="L21" s="26">
        <v>2889461</v>
      </c>
      <c r="M21" s="26">
        <v>608</v>
      </c>
      <c r="N21" s="26">
        <v>14956</v>
      </c>
      <c r="O21" s="26">
        <v>100</v>
      </c>
      <c r="P21" s="26">
        <v>100481</v>
      </c>
      <c r="Q21" s="26">
        <v>348</v>
      </c>
      <c r="R21" s="26">
        <v>26845704</v>
      </c>
      <c r="S21" s="26">
        <v>166425</v>
      </c>
    </row>
    <row r="22" spans="1:19">
      <c r="A22" s="26" t="s">
        <v>49</v>
      </c>
      <c r="B22" s="26">
        <v>4932643</v>
      </c>
      <c r="C22" s="26">
        <v>120783</v>
      </c>
      <c r="D22" s="26">
        <v>140191</v>
      </c>
      <c r="E22" s="26">
        <v>992</v>
      </c>
      <c r="F22" s="26">
        <v>6977082</v>
      </c>
      <c r="G22" s="26">
        <v>904</v>
      </c>
      <c r="H22" s="26">
        <v>322114</v>
      </c>
      <c r="I22" s="26">
        <v>5764</v>
      </c>
      <c r="J22" s="26">
        <v>1235</v>
      </c>
      <c r="K22" s="26">
        <v>107</v>
      </c>
      <c r="L22" s="26">
        <v>3868</v>
      </c>
      <c r="M22" s="26">
        <v>283</v>
      </c>
      <c r="N22" s="26">
        <v>490</v>
      </c>
      <c r="O22" s="26">
        <v>36</v>
      </c>
      <c r="P22" s="26">
        <v>1589</v>
      </c>
      <c r="Q22" s="26">
        <v>67</v>
      </c>
      <c r="R22" s="26">
        <v>12379212</v>
      </c>
      <c r="S22" s="26">
        <v>121933</v>
      </c>
    </row>
    <row r="23" spans="1:19">
      <c r="A23" s="26" t="s">
        <v>67</v>
      </c>
      <c r="B23" s="26">
        <v>1503990</v>
      </c>
      <c r="C23" s="26">
        <v>38147</v>
      </c>
      <c r="D23" s="26">
        <v>6317</v>
      </c>
      <c r="E23" s="26">
        <v>34</v>
      </c>
      <c r="F23" s="26">
        <v>257219</v>
      </c>
      <c r="G23" s="26">
        <v>228</v>
      </c>
      <c r="H23" s="26">
        <v>46675</v>
      </c>
      <c r="I23" s="26">
        <v>2563</v>
      </c>
      <c r="J23" s="26">
        <v>186</v>
      </c>
      <c r="K23" s="26">
        <v>11</v>
      </c>
      <c r="L23" s="26">
        <v>385</v>
      </c>
      <c r="M23" s="26">
        <v>28</v>
      </c>
      <c r="N23" s="26">
        <v>113</v>
      </c>
      <c r="O23" s="26">
        <v>6</v>
      </c>
      <c r="P23" s="26">
        <v>43</v>
      </c>
      <c r="Q23" s="26">
        <v>6</v>
      </c>
      <c r="R23" s="26">
        <v>1814928</v>
      </c>
      <c r="S23" s="26">
        <v>38685</v>
      </c>
    </row>
    <row r="24" spans="1:19">
      <c r="A24" s="26" t="s">
        <v>77</v>
      </c>
      <c r="B24" s="26">
        <v>3441477</v>
      </c>
      <c r="C24" s="26">
        <v>96327</v>
      </c>
      <c r="D24" s="26">
        <v>5539</v>
      </c>
      <c r="E24" s="26">
        <v>184</v>
      </c>
      <c r="F24" s="26">
        <v>1036410</v>
      </c>
      <c r="G24" s="26">
        <v>1751</v>
      </c>
      <c r="H24" s="26">
        <v>75487</v>
      </c>
      <c r="I24" s="26">
        <v>2604</v>
      </c>
      <c r="J24" s="26">
        <v>681</v>
      </c>
      <c r="K24" s="26">
        <v>95</v>
      </c>
      <c r="L24" s="26">
        <v>1542</v>
      </c>
      <c r="M24" s="26">
        <v>135</v>
      </c>
      <c r="N24" s="26">
        <v>313</v>
      </c>
      <c r="O24" s="26">
        <v>52</v>
      </c>
      <c r="P24" s="26">
        <v>432</v>
      </c>
      <c r="Q24" s="26">
        <v>58</v>
      </c>
      <c r="R24" s="26">
        <v>4561881</v>
      </c>
      <c r="S24" s="26">
        <v>97248</v>
      </c>
    </row>
    <row r="25" spans="1:19">
      <c r="A25" s="26" t="s">
        <v>90</v>
      </c>
      <c r="B25" s="26">
        <v>4452144</v>
      </c>
      <c r="C25" s="26">
        <v>119197</v>
      </c>
      <c r="D25" s="26">
        <v>33846</v>
      </c>
      <c r="E25" s="26">
        <v>796</v>
      </c>
      <c r="F25" s="26">
        <v>565221</v>
      </c>
      <c r="G25" s="26">
        <v>1110</v>
      </c>
      <c r="H25" s="26">
        <v>223865</v>
      </c>
      <c r="I25" s="26">
        <v>7318</v>
      </c>
      <c r="J25" s="26">
        <v>1084</v>
      </c>
      <c r="K25" s="26">
        <v>106</v>
      </c>
      <c r="L25" s="26">
        <v>8309</v>
      </c>
      <c r="M25" s="26">
        <v>663</v>
      </c>
      <c r="N25" s="26">
        <v>298</v>
      </c>
      <c r="O25" s="26">
        <v>21</v>
      </c>
      <c r="P25" s="26">
        <v>2281</v>
      </c>
      <c r="Q25" s="26">
        <v>219</v>
      </c>
      <c r="R25" s="26">
        <v>5287048</v>
      </c>
      <c r="S25" s="26">
        <v>120235</v>
      </c>
    </row>
    <row r="26" spans="1:19">
      <c r="A26" s="26" t="s">
        <v>94</v>
      </c>
      <c r="B26" s="26">
        <v>1057109</v>
      </c>
      <c r="C26" s="26">
        <v>24829</v>
      </c>
      <c r="D26" s="26">
        <v>4162</v>
      </c>
      <c r="E26" s="26">
        <v>41</v>
      </c>
      <c r="F26" s="26">
        <v>452691</v>
      </c>
      <c r="G26" s="26">
        <v>76</v>
      </c>
      <c r="H26" s="26">
        <v>35656</v>
      </c>
      <c r="I26" s="26">
        <v>1579</v>
      </c>
      <c r="J26" s="26">
        <v>22</v>
      </c>
      <c r="K26" s="26">
        <v>2</v>
      </c>
      <c r="L26" s="26">
        <v>141</v>
      </c>
      <c r="M26" s="26">
        <v>12</v>
      </c>
      <c r="N26" s="26">
        <v>9</v>
      </c>
      <c r="O26" s="26">
        <v>3</v>
      </c>
      <c r="P26" s="26">
        <v>10</v>
      </c>
      <c r="Q26" s="26">
        <v>1</v>
      </c>
      <c r="R26" s="26">
        <v>1549800</v>
      </c>
      <c r="S26" s="26">
        <v>25369</v>
      </c>
    </row>
    <row r="27" spans="1:19">
      <c r="A27" s="26" t="s">
        <v>98</v>
      </c>
      <c r="B27" s="26">
        <v>4643400</v>
      </c>
      <c r="C27" s="26">
        <v>113230</v>
      </c>
      <c r="D27" s="26">
        <v>19497</v>
      </c>
      <c r="E27" s="26">
        <v>835</v>
      </c>
      <c r="F27" s="26">
        <v>2150176</v>
      </c>
      <c r="G27" s="26">
        <v>1168</v>
      </c>
      <c r="H27" s="26">
        <v>1301959</v>
      </c>
      <c r="I27" s="26">
        <v>5682</v>
      </c>
      <c r="J27" s="26">
        <v>542</v>
      </c>
      <c r="K27" s="26">
        <v>99</v>
      </c>
      <c r="L27" s="26">
        <v>143134</v>
      </c>
      <c r="M27" s="26">
        <v>243</v>
      </c>
      <c r="N27" s="26">
        <v>1231</v>
      </c>
      <c r="O27" s="26">
        <v>342</v>
      </c>
      <c r="P27" s="26">
        <v>1677</v>
      </c>
      <c r="Q27" s="26">
        <v>220</v>
      </c>
      <c r="R27" s="26">
        <v>8261616</v>
      </c>
      <c r="S27" s="26">
        <v>114864</v>
      </c>
    </row>
    <row r="28" spans="1:19">
      <c r="A28" s="26" t="s">
        <v>25</v>
      </c>
      <c r="B28" s="26">
        <v>2918025</v>
      </c>
      <c r="C28" s="26">
        <v>77538</v>
      </c>
      <c r="D28" s="26">
        <v>13509</v>
      </c>
      <c r="E28" s="26">
        <v>1133</v>
      </c>
      <c r="F28" s="26">
        <v>31878</v>
      </c>
      <c r="G28" s="26">
        <v>609</v>
      </c>
      <c r="H28" s="26">
        <v>97781</v>
      </c>
      <c r="I28" s="26">
        <v>4451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3061193</v>
      </c>
      <c r="S28" s="26">
        <v>78368</v>
      </c>
    </row>
    <row r="29" spans="1:19">
      <c r="A29" s="26" t="s">
        <v>27</v>
      </c>
      <c r="B29" s="26">
        <v>3567919</v>
      </c>
      <c r="C29" s="26">
        <v>74198</v>
      </c>
      <c r="D29" s="26">
        <v>6184</v>
      </c>
      <c r="E29" s="26">
        <v>143</v>
      </c>
      <c r="F29" s="26">
        <v>2013604</v>
      </c>
      <c r="G29" s="26">
        <v>1597</v>
      </c>
      <c r="H29" s="26">
        <v>1083643</v>
      </c>
      <c r="I29" s="26">
        <v>4149</v>
      </c>
      <c r="J29" s="26">
        <v>1663</v>
      </c>
      <c r="K29" s="26">
        <v>109</v>
      </c>
      <c r="L29" s="26">
        <v>4005</v>
      </c>
      <c r="M29" s="26">
        <v>295</v>
      </c>
      <c r="N29" s="26">
        <v>483</v>
      </c>
      <c r="O29" s="26">
        <v>24</v>
      </c>
      <c r="P29" s="26">
        <v>1045</v>
      </c>
      <c r="Q29" s="26">
        <v>120</v>
      </c>
      <c r="R29" s="26">
        <v>6678546</v>
      </c>
      <c r="S29" s="26">
        <v>75519</v>
      </c>
    </row>
    <row r="30" spans="1:19">
      <c r="A30" s="26" t="s">
        <v>41</v>
      </c>
      <c r="B30" s="26">
        <v>2284453</v>
      </c>
      <c r="C30" s="26">
        <v>52121</v>
      </c>
      <c r="D30" s="26">
        <v>7439</v>
      </c>
      <c r="E30" s="26">
        <v>284</v>
      </c>
      <c r="F30" s="26">
        <v>14968</v>
      </c>
      <c r="G30" s="26">
        <v>373</v>
      </c>
      <c r="H30" s="26">
        <v>332087</v>
      </c>
      <c r="I30" s="26">
        <v>2869</v>
      </c>
      <c r="J30" s="26">
        <v>310</v>
      </c>
      <c r="K30" s="26">
        <v>30</v>
      </c>
      <c r="L30" s="26">
        <v>1800</v>
      </c>
      <c r="M30" s="26">
        <v>92</v>
      </c>
      <c r="N30" s="26">
        <v>207</v>
      </c>
      <c r="O30" s="26">
        <v>16</v>
      </c>
      <c r="P30" s="26">
        <v>447</v>
      </c>
      <c r="Q30" s="26">
        <v>46</v>
      </c>
      <c r="R30" s="26">
        <v>2641711</v>
      </c>
      <c r="S30" s="26">
        <v>52727</v>
      </c>
    </row>
    <row r="31" spans="1:19">
      <c r="A31" s="26" t="s">
        <v>48</v>
      </c>
      <c r="B31" s="26">
        <v>1567484</v>
      </c>
      <c r="C31" s="26">
        <v>21619</v>
      </c>
      <c r="D31" s="26">
        <v>1526</v>
      </c>
      <c r="E31" s="26">
        <v>37</v>
      </c>
      <c r="F31" s="26">
        <v>23392</v>
      </c>
      <c r="G31" s="26">
        <v>134</v>
      </c>
      <c r="H31" s="26">
        <v>52550</v>
      </c>
      <c r="I31" s="26">
        <v>866</v>
      </c>
      <c r="J31" s="26">
        <v>222</v>
      </c>
      <c r="K31" s="26">
        <v>15</v>
      </c>
      <c r="L31" s="26">
        <v>531</v>
      </c>
      <c r="M31" s="26">
        <v>21</v>
      </c>
      <c r="N31" s="26">
        <v>44</v>
      </c>
      <c r="O31" s="26">
        <v>4</v>
      </c>
      <c r="P31" s="26">
        <v>437</v>
      </c>
      <c r="Q31" s="26">
        <v>7</v>
      </c>
      <c r="R31" s="26">
        <v>1646186</v>
      </c>
      <c r="S31" s="26">
        <v>21959</v>
      </c>
    </row>
    <row r="32" spans="1:19">
      <c r="A32" s="26" t="s">
        <v>64</v>
      </c>
      <c r="B32" s="26">
        <v>3321536</v>
      </c>
      <c r="C32" s="26">
        <v>70949</v>
      </c>
      <c r="D32" s="26">
        <v>34113</v>
      </c>
      <c r="E32" s="26">
        <v>154</v>
      </c>
      <c r="F32" s="26">
        <v>733845</v>
      </c>
      <c r="G32" s="26">
        <v>1659</v>
      </c>
      <c r="H32" s="26">
        <v>458234</v>
      </c>
      <c r="I32" s="26">
        <v>4324</v>
      </c>
      <c r="J32" s="26">
        <v>636</v>
      </c>
      <c r="K32" s="26">
        <v>30</v>
      </c>
      <c r="L32" s="26">
        <v>3073</v>
      </c>
      <c r="M32" s="26">
        <v>72</v>
      </c>
      <c r="N32" s="26">
        <v>40</v>
      </c>
      <c r="O32" s="26">
        <v>5</v>
      </c>
      <c r="P32" s="26">
        <v>1385</v>
      </c>
      <c r="Q32" s="26">
        <v>25</v>
      </c>
      <c r="R32" s="26">
        <v>4552862</v>
      </c>
      <c r="S32" s="26">
        <v>72426</v>
      </c>
    </row>
    <row r="33" spans="1:19">
      <c r="A33" s="26" t="s">
        <v>65</v>
      </c>
      <c r="B33" s="26">
        <v>925512</v>
      </c>
      <c r="C33" s="26">
        <v>21633</v>
      </c>
      <c r="D33" s="26">
        <v>1126</v>
      </c>
      <c r="E33" s="26">
        <v>37</v>
      </c>
      <c r="F33" s="26">
        <v>143376</v>
      </c>
      <c r="G33" s="26">
        <v>113</v>
      </c>
      <c r="H33" s="26">
        <v>15376</v>
      </c>
      <c r="I33" s="26">
        <v>617</v>
      </c>
      <c r="J33" s="26">
        <v>208</v>
      </c>
      <c r="K33" s="26">
        <v>8</v>
      </c>
      <c r="L33" s="26">
        <v>325</v>
      </c>
      <c r="M33" s="26">
        <v>16</v>
      </c>
      <c r="N33" s="26">
        <v>41</v>
      </c>
      <c r="O33" s="26">
        <v>4</v>
      </c>
      <c r="P33" s="26">
        <v>61</v>
      </c>
      <c r="Q33" s="26">
        <v>6</v>
      </c>
      <c r="R33" s="26">
        <v>1086025</v>
      </c>
      <c r="S33" s="26">
        <v>21793</v>
      </c>
    </row>
    <row r="34" spans="1:19">
      <c r="A34" s="26" t="s">
        <v>69</v>
      </c>
      <c r="B34" s="26">
        <v>3173751</v>
      </c>
      <c r="C34" s="26">
        <v>94733</v>
      </c>
      <c r="D34" s="26">
        <v>23114</v>
      </c>
      <c r="E34" s="26">
        <v>228</v>
      </c>
      <c r="F34" s="26">
        <v>225457</v>
      </c>
      <c r="G34" s="26">
        <v>1076</v>
      </c>
      <c r="H34" s="26">
        <v>997811</v>
      </c>
      <c r="I34" s="26">
        <v>10291</v>
      </c>
      <c r="J34" s="26">
        <v>519</v>
      </c>
      <c r="K34" s="26">
        <v>49</v>
      </c>
      <c r="L34" s="26">
        <v>1499</v>
      </c>
      <c r="M34" s="26">
        <v>105</v>
      </c>
      <c r="N34" s="26">
        <v>209</v>
      </c>
      <c r="O34" s="26">
        <v>21</v>
      </c>
      <c r="P34" s="26">
        <v>593</v>
      </c>
      <c r="Q34" s="26">
        <v>49</v>
      </c>
      <c r="R34" s="26">
        <v>4422953</v>
      </c>
      <c r="S34" s="26">
        <v>96233</v>
      </c>
    </row>
    <row r="35" spans="1:19">
      <c r="A35" s="26" t="s">
        <v>76</v>
      </c>
      <c r="B35" s="26">
        <v>1523545</v>
      </c>
      <c r="C35" s="26">
        <v>36260</v>
      </c>
      <c r="D35" s="26">
        <v>6315</v>
      </c>
      <c r="E35" s="26">
        <v>27</v>
      </c>
      <c r="F35" s="26">
        <v>192338</v>
      </c>
      <c r="G35" s="26">
        <v>86</v>
      </c>
      <c r="H35" s="26">
        <v>61945</v>
      </c>
      <c r="I35" s="26">
        <v>1257</v>
      </c>
      <c r="J35" s="26">
        <v>70</v>
      </c>
      <c r="K35" s="26">
        <v>6</v>
      </c>
      <c r="L35" s="26">
        <v>197</v>
      </c>
      <c r="M35" s="26">
        <v>12</v>
      </c>
      <c r="N35" s="26">
        <v>3</v>
      </c>
      <c r="O35" s="26">
        <v>2</v>
      </c>
      <c r="P35" s="26">
        <v>159</v>
      </c>
      <c r="Q35" s="26">
        <v>5</v>
      </c>
      <c r="R35" s="26">
        <v>1784572</v>
      </c>
      <c r="S35" s="26">
        <v>36398</v>
      </c>
    </row>
    <row r="36" spans="1:19">
      <c r="A36" s="26" t="s">
        <v>78</v>
      </c>
      <c r="B36" s="26">
        <v>2676315</v>
      </c>
      <c r="C36" s="26">
        <v>79164</v>
      </c>
      <c r="D36" s="26">
        <v>3310</v>
      </c>
      <c r="E36" s="26">
        <v>99</v>
      </c>
      <c r="F36" s="26">
        <v>189241</v>
      </c>
      <c r="G36" s="26">
        <v>544</v>
      </c>
      <c r="H36" s="26">
        <v>144968</v>
      </c>
      <c r="I36" s="26">
        <v>2366</v>
      </c>
      <c r="J36" s="26">
        <v>8533</v>
      </c>
      <c r="K36" s="26">
        <v>5</v>
      </c>
      <c r="L36" s="26">
        <v>586</v>
      </c>
      <c r="M36" s="26">
        <v>31</v>
      </c>
      <c r="N36" s="26">
        <v>30</v>
      </c>
      <c r="O36" s="26">
        <v>1</v>
      </c>
      <c r="P36" s="26">
        <v>242</v>
      </c>
      <c r="Q36" s="26">
        <v>15</v>
      </c>
      <c r="R36" s="26">
        <v>3023225</v>
      </c>
      <c r="S36" s="26">
        <v>79999</v>
      </c>
    </row>
    <row r="37" spans="1:19">
      <c r="A37" s="26" t="s">
        <v>91</v>
      </c>
      <c r="B37" s="26">
        <v>1117741</v>
      </c>
      <c r="C37" s="26">
        <v>28567</v>
      </c>
      <c r="D37" s="26">
        <v>983</v>
      </c>
      <c r="E37" s="26">
        <v>32</v>
      </c>
      <c r="F37" s="26">
        <v>14858</v>
      </c>
      <c r="G37" s="26">
        <v>132</v>
      </c>
      <c r="H37" s="26">
        <v>631376</v>
      </c>
      <c r="I37" s="26">
        <v>975</v>
      </c>
      <c r="J37" s="26">
        <v>466</v>
      </c>
      <c r="K37" s="26">
        <v>42</v>
      </c>
      <c r="L37" s="26">
        <v>840</v>
      </c>
      <c r="M37" s="26">
        <v>48</v>
      </c>
      <c r="N37" s="26">
        <v>170</v>
      </c>
      <c r="O37" s="26">
        <v>15</v>
      </c>
      <c r="P37" s="26">
        <v>189</v>
      </c>
      <c r="Q37" s="26">
        <v>17</v>
      </c>
      <c r="R37" s="26">
        <v>1766623</v>
      </c>
      <c r="S37" s="26">
        <v>28980</v>
      </c>
    </row>
    <row r="38" spans="1:19">
      <c r="A38" s="26" t="s">
        <v>92</v>
      </c>
      <c r="B38" s="26">
        <v>1527047</v>
      </c>
      <c r="C38" s="26">
        <v>27741</v>
      </c>
      <c r="D38" s="26">
        <v>10855</v>
      </c>
      <c r="E38" s="26">
        <v>43</v>
      </c>
      <c r="F38" s="26">
        <v>366882</v>
      </c>
      <c r="G38" s="26">
        <v>170</v>
      </c>
      <c r="H38" s="26">
        <v>52360</v>
      </c>
      <c r="I38" s="26">
        <v>489</v>
      </c>
      <c r="J38" s="26">
        <v>67</v>
      </c>
      <c r="K38" s="26">
        <v>3</v>
      </c>
      <c r="L38" s="26">
        <v>384</v>
      </c>
      <c r="M38" s="26">
        <v>23</v>
      </c>
      <c r="N38" s="26">
        <v>11</v>
      </c>
      <c r="O38" s="26">
        <v>10</v>
      </c>
      <c r="P38" s="26">
        <v>191</v>
      </c>
      <c r="Q38" s="26">
        <v>7</v>
      </c>
      <c r="R38" s="26">
        <v>1957797</v>
      </c>
      <c r="S38" s="26">
        <v>27931</v>
      </c>
    </row>
    <row r="39" spans="1:19">
      <c r="A39" s="26" t="s">
        <v>95</v>
      </c>
      <c r="B39" s="26">
        <v>4474043</v>
      </c>
      <c r="C39" s="26">
        <v>93056</v>
      </c>
      <c r="D39" s="26">
        <v>5276</v>
      </c>
      <c r="E39" s="26">
        <v>163</v>
      </c>
      <c r="F39" s="26">
        <v>204253</v>
      </c>
      <c r="G39" s="26">
        <v>570</v>
      </c>
      <c r="H39" s="26">
        <v>238854</v>
      </c>
      <c r="I39" s="26">
        <v>4480</v>
      </c>
      <c r="J39" s="26">
        <v>8548</v>
      </c>
      <c r="K39" s="26">
        <v>663</v>
      </c>
      <c r="L39" s="26">
        <v>4202</v>
      </c>
      <c r="M39" s="26">
        <v>653</v>
      </c>
      <c r="N39" s="26">
        <v>689</v>
      </c>
      <c r="O39" s="26">
        <v>116</v>
      </c>
      <c r="P39" s="26">
        <v>2079</v>
      </c>
      <c r="Q39" s="26">
        <v>163</v>
      </c>
      <c r="R39" s="26">
        <v>4937944</v>
      </c>
      <c r="S39" s="26">
        <v>93714</v>
      </c>
    </row>
    <row r="40" spans="1:19">
      <c r="A40" s="26" t="s">
        <v>34</v>
      </c>
      <c r="B40" s="26">
        <v>3858053</v>
      </c>
      <c r="C40" s="26">
        <v>75407</v>
      </c>
      <c r="D40" s="26">
        <v>13511</v>
      </c>
      <c r="E40" s="26">
        <v>172</v>
      </c>
      <c r="F40" s="26">
        <v>600334</v>
      </c>
      <c r="G40" s="26">
        <v>2739</v>
      </c>
      <c r="H40" s="26">
        <v>1525826</v>
      </c>
      <c r="I40" s="26">
        <v>3313</v>
      </c>
      <c r="J40" s="26">
        <v>345</v>
      </c>
      <c r="K40" s="26">
        <v>23</v>
      </c>
      <c r="L40" s="26">
        <v>865</v>
      </c>
      <c r="M40" s="26">
        <v>59</v>
      </c>
      <c r="N40" s="26">
        <v>355</v>
      </c>
      <c r="O40" s="26">
        <v>12</v>
      </c>
      <c r="P40" s="26">
        <v>862</v>
      </c>
      <c r="Q40" s="26">
        <v>32</v>
      </c>
      <c r="R40" s="26">
        <v>6000151</v>
      </c>
      <c r="S40" s="26">
        <v>76103</v>
      </c>
    </row>
    <row r="41" spans="1:19">
      <c r="A41" s="26" t="s">
        <v>35</v>
      </c>
      <c r="B41" s="26">
        <v>2754967</v>
      </c>
      <c r="C41" s="26">
        <v>62243</v>
      </c>
      <c r="D41" s="26">
        <v>9349</v>
      </c>
      <c r="E41" s="26">
        <v>112</v>
      </c>
      <c r="F41" s="26">
        <v>1406523</v>
      </c>
      <c r="G41" s="26">
        <v>678</v>
      </c>
      <c r="H41" s="26">
        <v>2908065</v>
      </c>
      <c r="I41" s="26">
        <v>1902</v>
      </c>
      <c r="J41" s="26">
        <v>121</v>
      </c>
      <c r="K41" s="26">
        <v>13</v>
      </c>
      <c r="L41" s="26">
        <v>2153</v>
      </c>
      <c r="M41" s="26">
        <v>27</v>
      </c>
      <c r="N41" s="26">
        <v>15</v>
      </c>
      <c r="O41" s="26">
        <v>4</v>
      </c>
      <c r="P41" s="26">
        <v>1911</v>
      </c>
      <c r="Q41" s="26">
        <v>19</v>
      </c>
      <c r="R41" s="26">
        <v>7083104</v>
      </c>
      <c r="S41" s="26">
        <v>63378</v>
      </c>
    </row>
    <row r="42" spans="1:19">
      <c r="A42" s="26" t="s">
        <v>47</v>
      </c>
      <c r="B42" s="26">
        <v>1895986</v>
      </c>
      <c r="C42" s="26">
        <v>43984</v>
      </c>
      <c r="D42" s="26">
        <v>25324</v>
      </c>
      <c r="E42" s="26">
        <v>143</v>
      </c>
      <c r="F42" s="26">
        <v>47635</v>
      </c>
      <c r="G42" s="26">
        <v>114</v>
      </c>
      <c r="H42" s="26">
        <v>103505</v>
      </c>
      <c r="I42" s="26">
        <v>1175</v>
      </c>
      <c r="J42" s="26">
        <v>151</v>
      </c>
      <c r="K42" s="26">
        <v>14</v>
      </c>
      <c r="L42" s="26">
        <v>823</v>
      </c>
      <c r="M42" s="26">
        <v>43</v>
      </c>
      <c r="N42" s="26">
        <v>162</v>
      </c>
      <c r="O42" s="26">
        <v>6</v>
      </c>
      <c r="P42" s="26">
        <v>104</v>
      </c>
      <c r="Q42" s="26">
        <v>8</v>
      </c>
      <c r="R42" s="26">
        <v>2073690</v>
      </c>
      <c r="S42" s="26">
        <v>44217</v>
      </c>
    </row>
    <row r="43" spans="1:19">
      <c r="A43" s="26" t="s">
        <v>55</v>
      </c>
      <c r="B43" s="26">
        <v>2141760</v>
      </c>
      <c r="C43" s="26">
        <v>42717</v>
      </c>
      <c r="D43" s="26">
        <v>6078</v>
      </c>
      <c r="E43" s="26">
        <v>89</v>
      </c>
      <c r="F43" s="26">
        <v>91618</v>
      </c>
      <c r="G43" s="26">
        <v>138</v>
      </c>
      <c r="H43" s="26">
        <v>137280</v>
      </c>
      <c r="I43" s="26">
        <v>813</v>
      </c>
      <c r="J43" s="26">
        <v>67</v>
      </c>
      <c r="K43" s="26">
        <v>7</v>
      </c>
      <c r="L43" s="26">
        <v>1406</v>
      </c>
      <c r="M43" s="26">
        <v>57</v>
      </c>
      <c r="N43" s="26">
        <v>12</v>
      </c>
      <c r="O43" s="26">
        <v>3</v>
      </c>
      <c r="P43" s="26">
        <v>249</v>
      </c>
      <c r="Q43" s="26">
        <v>16</v>
      </c>
      <c r="R43" s="26">
        <v>2378470</v>
      </c>
      <c r="S43" s="26">
        <v>42864</v>
      </c>
    </row>
    <row r="44" spans="1:19">
      <c r="A44" s="26" t="s">
        <v>62</v>
      </c>
      <c r="B44" s="26">
        <v>1247004</v>
      </c>
      <c r="C44" s="26">
        <v>24808</v>
      </c>
      <c r="D44" s="26">
        <v>4478</v>
      </c>
      <c r="E44" s="26">
        <v>158</v>
      </c>
      <c r="F44" s="26">
        <v>56536</v>
      </c>
      <c r="G44" s="26">
        <v>129</v>
      </c>
      <c r="H44" s="26">
        <v>167634</v>
      </c>
      <c r="I44" s="26">
        <v>740</v>
      </c>
      <c r="J44" s="26">
        <v>239</v>
      </c>
      <c r="K44" s="26">
        <v>17</v>
      </c>
      <c r="L44" s="26">
        <v>455</v>
      </c>
      <c r="M44" s="26">
        <v>37</v>
      </c>
      <c r="N44" s="26">
        <v>29</v>
      </c>
      <c r="O44" s="26">
        <v>5</v>
      </c>
      <c r="P44" s="26">
        <v>433</v>
      </c>
      <c r="Q44" s="26">
        <v>26</v>
      </c>
      <c r="R44" s="26">
        <v>1476808</v>
      </c>
      <c r="S44" s="26">
        <v>25054</v>
      </c>
    </row>
    <row r="45" spans="1:19">
      <c r="A45" s="26" t="s">
        <v>66</v>
      </c>
      <c r="B45" s="26">
        <v>925658</v>
      </c>
      <c r="C45" s="26">
        <v>20417</v>
      </c>
      <c r="D45" s="26">
        <v>2191</v>
      </c>
      <c r="E45" s="26">
        <v>38</v>
      </c>
      <c r="F45" s="26">
        <v>1925</v>
      </c>
      <c r="G45" s="26">
        <v>77</v>
      </c>
      <c r="H45" s="26">
        <v>39709</v>
      </c>
      <c r="I45" s="26">
        <v>493</v>
      </c>
      <c r="J45" s="26">
        <v>632</v>
      </c>
      <c r="K45" s="26">
        <v>50</v>
      </c>
      <c r="L45" s="26">
        <v>941</v>
      </c>
      <c r="M45" s="26">
        <v>34</v>
      </c>
      <c r="N45" s="26">
        <v>491</v>
      </c>
      <c r="O45" s="26">
        <v>37</v>
      </c>
      <c r="P45" s="26">
        <v>477</v>
      </c>
      <c r="Q45" s="26">
        <v>27</v>
      </c>
      <c r="R45" s="26">
        <v>972024</v>
      </c>
      <c r="S45" s="26">
        <v>20505</v>
      </c>
    </row>
    <row r="46" spans="1:19">
      <c r="A46" s="26" t="s">
        <v>74</v>
      </c>
      <c r="B46" s="26">
        <v>1595073</v>
      </c>
      <c r="C46" s="26">
        <v>42123</v>
      </c>
      <c r="D46" s="26">
        <v>16027</v>
      </c>
      <c r="E46" s="26">
        <v>32</v>
      </c>
      <c r="F46" s="26">
        <v>2455280</v>
      </c>
      <c r="G46" s="26">
        <v>206</v>
      </c>
      <c r="H46" s="26">
        <v>1150612</v>
      </c>
      <c r="I46" s="26">
        <v>1551</v>
      </c>
      <c r="J46" s="26">
        <v>262</v>
      </c>
      <c r="K46" s="26">
        <v>10</v>
      </c>
      <c r="L46" s="26">
        <v>664</v>
      </c>
      <c r="M46" s="26">
        <v>25</v>
      </c>
      <c r="N46" s="26">
        <v>47</v>
      </c>
      <c r="O46" s="26">
        <v>6</v>
      </c>
      <c r="P46" s="26">
        <v>516</v>
      </c>
      <c r="Q46" s="26">
        <v>23</v>
      </c>
      <c r="R46" s="26">
        <v>5218481</v>
      </c>
      <c r="S46" s="26">
        <v>42667</v>
      </c>
    </row>
    <row r="47" spans="1:19">
      <c r="A47" s="26" t="s">
        <v>75</v>
      </c>
      <c r="B47" s="26">
        <v>1855422</v>
      </c>
      <c r="C47" s="26">
        <v>34725</v>
      </c>
      <c r="D47" s="26">
        <v>7022</v>
      </c>
      <c r="E47" s="26">
        <v>11</v>
      </c>
      <c r="F47" s="26">
        <v>1257561</v>
      </c>
      <c r="G47" s="26">
        <v>152</v>
      </c>
      <c r="H47" s="26">
        <v>616280</v>
      </c>
      <c r="I47" s="26">
        <v>761</v>
      </c>
      <c r="J47" s="26">
        <v>0</v>
      </c>
      <c r="K47" s="26">
        <v>0</v>
      </c>
      <c r="L47" s="26">
        <v>373962</v>
      </c>
      <c r="M47" s="26">
        <v>20</v>
      </c>
      <c r="N47" s="26">
        <v>21</v>
      </c>
      <c r="O47" s="26">
        <v>2</v>
      </c>
      <c r="P47" s="26">
        <v>43</v>
      </c>
      <c r="Q47" s="26">
        <v>6</v>
      </c>
      <c r="R47" s="26">
        <v>4110311</v>
      </c>
      <c r="S47" s="26">
        <v>35026</v>
      </c>
    </row>
    <row r="48" spans="1:19">
      <c r="A48" s="26" t="s">
        <v>26</v>
      </c>
      <c r="B48" s="26">
        <v>1817286</v>
      </c>
      <c r="C48" s="26">
        <v>38662</v>
      </c>
      <c r="D48" s="26">
        <v>697</v>
      </c>
      <c r="E48" s="26">
        <v>20</v>
      </c>
      <c r="F48" s="26">
        <v>1410252</v>
      </c>
      <c r="G48" s="26">
        <v>220</v>
      </c>
      <c r="H48" s="26">
        <v>477403</v>
      </c>
      <c r="I48" s="26">
        <v>1863</v>
      </c>
      <c r="J48" s="26">
        <v>774</v>
      </c>
      <c r="K48" s="26">
        <v>53</v>
      </c>
      <c r="L48" s="26">
        <v>35711</v>
      </c>
      <c r="M48" s="26">
        <v>39</v>
      </c>
      <c r="N48" s="26">
        <v>73</v>
      </c>
      <c r="O48" s="26">
        <v>10</v>
      </c>
      <c r="P48" s="26">
        <v>171</v>
      </c>
      <c r="Q48" s="26">
        <v>8</v>
      </c>
      <c r="R48" s="26">
        <v>3742367</v>
      </c>
      <c r="S48" s="26">
        <v>39109</v>
      </c>
    </row>
    <row r="49" spans="1:19">
      <c r="A49" s="26" t="s">
        <v>38</v>
      </c>
      <c r="B49" s="26">
        <v>1124398</v>
      </c>
      <c r="C49" s="26">
        <v>24765</v>
      </c>
      <c r="D49" s="26">
        <v>496</v>
      </c>
      <c r="E49" s="26">
        <v>15</v>
      </c>
      <c r="F49" s="26">
        <v>401625</v>
      </c>
      <c r="G49" s="26">
        <v>66</v>
      </c>
      <c r="H49" s="26">
        <v>36930</v>
      </c>
      <c r="I49" s="26">
        <v>527</v>
      </c>
      <c r="J49" s="26">
        <v>242</v>
      </c>
      <c r="K49" s="26">
        <v>19</v>
      </c>
      <c r="L49" s="26">
        <v>813</v>
      </c>
      <c r="M49" s="26">
        <v>36</v>
      </c>
      <c r="N49" s="26">
        <v>146</v>
      </c>
      <c r="O49" s="26">
        <v>6</v>
      </c>
      <c r="P49" s="26">
        <v>58</v>
      </c>
      <c r="Q49" s="26">
        <v>7</v>
      </c>
      <c r="R49" s="26">
        <v>1564708</v>
      </c>
      <c r="S49" s="26">
        <v>24928</v>
      </c>
    </row>
    <row r="50" spans="1:19">
      <c r="A50" s="26" t="s">
        <v>44</v>
      </c>
      <c r="B50" s="26">
        <v>1978779</v>
      </c>
      <c r="C50" s="26">
        <v>36675</v>
      </c>
      <c r="D50" s="26">
        <v>1423</v>
      </c>
      <c r="E50" s="26">
        <v>62</v>
      </c>
      <c r="F50" s="26">
        <v>7094726</v>
      </c>
      <c r="G50" s="26">
        <v>233</v>
      </c>
      <c r="H50" s="26">
        <v>1573444</v>
      </c>
      <c r="I50" s="26">
        <v>3023</v>
      </c>
      <c r="J50" s="26">
        <v>89</v>
      </c>
      <c r="K50" s="26">
        <v>7</v>
      </c>
      <c r="L50" s="26">
        <v>585</v>
      </c>
      <c r="M50" s="26">
        <v>31</v>
      </c>
      <c r="N50" s="26">
        <v>34</v>
      </c>
      <c r="O50" s="26">
        <v>3</v>
      </c>
      <c r="P50" s="26">
        <v>26</v>
      </c>
      <c r="Q50" s="26">
        <v>4</v>
      </c>
      <c r="R50" s="26">
        <v>10649106</v>
      </c>
      <c r="S50" s="26">
        <v>37604</v>
      </c>
    </row>
    <row r="51" spans="1:19">
      <c r="A51" s="26" t="s">
        <v>58</v>
      </c>
      <c r="B51" s="26">
        <v>1535893</v>
      </c>
      <c r="C51" s="26">
        <v>26336</v>
      </c>
      <c r="D51" s="26">
        <v>588</v>
      </c>
      <c r="E51" s="26">
        <v>8</v>
      </c>
      <c r="F51" s="26">
        <v>1959817</v>
      </c>
      <c r="G51" s="26">
        <v>94</v>
      </c>
      <c r="H51" s="26">
        <v>699239</v>
      </c>
      <c r="I51" s="26">
        <v>1983</v>
      </c>
      <c r="J51" s="26">
        <v>30</v>
      </c>
      <c r="K51" s="26">
        <v>1</v>
      </c>
      <c r="L51" s="26">
        <v>202</v>
      </c>
      <c r="M51" s="26">
        <v>13</v>
      </c>
      <c r="N51" s="26">
        <v>45</v>
      </c>
      <c r="O51" s="26">
        <v>2</v>
      </c>
      <c r="P51" s="26">
        <v>49</v>
      </c>
      <c r="Q51" s="26">
        <v>3</v>
      </c>
      <c r="R51" s="26">
        <v>4195863</v>
      </c>
      <c r="S51" s="26">
        <v>26814</v>
      </c>
    </row>
    <row r="52" spans="1:19">
      <c r="A52" s="26" t="s">
        <v>59</v>
      </c>
      <c r="B52" s="26">
        <v>2109302</v>
      </c>
      <c r="C52" s="26">
        <v>37637</v>
      </c>
      <c r="D52" s="26">
        <v>51839</v>
      </c>
      <c r="E52" s="26">
        <v>88</v>
      </c>
      <c r="F52" s="26">
        <v>1226261</v>
      </c>
      <c r="G52" s="26">
        <v>586</v>
      </c>
      <c r="H52" s="26">
        <v>408968</v>
      </c>
      <c r="I52" s="26">
        <v>2884</v>
      </c>
      <c r="J52" s="26">
        <v>338</v>
      </c>
      <c r="K52" s="26">
        <v>5</v>
      </c>
      <c r="L52" s="26">
        <v>1751</v>
      </c>
      <c r="M52" s="26">
        <v>17</v>
      </c>
      <c r="N52" s="26">
        <v>18</v>
      </c>
      <c r="O52" s="26">
        <v>3</v>
      </c>
      <c r="P52" s="26">
        <v>340</v>
      </c>
      <c r="Q52" s="26">
        <v>10</v>
      </c>
      <c r="R52" s="26">
        <v>3798817</v>
      </c>
      <c r="S52" s="26">
        <v>38848</v>
      </c>
    </row>
    <row r="53" spans="1:19">
      <c r="A53" s="26" t="s">
        <v>61</v>
      </c>
      <c r="B53" s="26">
        <v>2232148</v>
      </c>
      <c r="C53" s="26">
        <v>46207</v>
      </c>
      <c r="D53" s="26">
        <v>6087</v>
      </c>
      <c r="E53" s="26">
        <v>58</v>
      </c>
      <c r="F53" s="26">
        <v>5272055</v>
      </c>
      <c r="G53" s="26">
        <v>174</v>
      </c>
      <c r="H53" s="26">
        <v>333780</v>
      </c>
      <c r="I53" s="26">
        <v>1263</v>
      </c>
      <c r="J53" s="26">
        <v>522196</v>
      </c>
      <c r="K53" s="26">
        <v>23</v>
      </c>
      <c r="L53" s="26">
        <v>140351</v>
      </c>
      <c r="M53" s="26">
        <v>19</v>
      </c>
      <c r="N53" s="26">
        <v>29</v>
      </c>
      <c r="O53" s="26">
        <v>6</v>
      </c>
      <c r="P53" s="26">
        <v>85</v>
      </c>
      <c r="Q53" s="26">
        <v>6</v>
      </c>
      <c r="R53" s="26">
        <v>8506731</v>
      </c>
      <c r="S53" s="26">
        <v>46642</v>
      </c>
    </row>
    <row r="54" spans="1:19">
      <c r="A54" s="26" t="s">
        <v>87</v>
      </c>
      <c r="B54" s="26">
        <v>1153618</v>
      </c>
      <c r="C54" s="26">
        <v>30530</v>
      </c>
      <c r="D54" s="26">
        <v>2787</v>
      </c>
      <c r="E54" s="26">
        <v>50</v>
      </c>
      <c r="F54" s="26">
        <v>133874</v>
      </c>
      <c r="G54" s="26">
        <v>95</v>
      </c>
      <c r="H54" s="26">
        <v>130650</v>
      </c>
      <c r="I54" s="26">
        <v>1378</v>
      </c>
      <c r="J54" s="26">
        <v>101</v>
      </c>
      <c r="K54" s="26">
        <v>6</v>
      </c>
      <c r="L54" s="26">
        <v>180</v>
      </c>
      <c r="M54" s="26">
        <v>18</v>
      </c>
      <c r="N54" s="26">
        <v>44</v>
      </c>
      <c r="O54" s="26">
        <v>4</v>
      </c>
      <c r="P54" s="26">
        <v>300</v>
      </c>
      <c r="Q54" s="26">
        <v>15</v>
      </c>
      <c r="R54" s="26">
        <v>1421554</v>
      </c>
      <c r="S54" s="26">
        <v>30957</v>
      </c>
    </row>
    <row r="55" spans="1:19">
      <c r="A55" s="26" t="s">
        <v>96</v>
      </c>
      <c r="B55" s="26">
        <v>1093264</v>
      </c>
      <c r="C55" s="26">
        <v>27515</v>
      </c>
      <c r="D55" s="26">
        <v>9810</v>
      </c>
      <c r="E55" s="26">
        <v>255</v>
      </c>
      <c r="F55" s="26">
        <v>619504</v>
      </c>
      <c r="G55" s="26">
        <v>98</v>
      </c>
      <c r="H55" s="26">
        <v>2632623</v>
      </c>
      <c r="I55" s="26">
        <v>331</v>
      </c>
      <c r="J55" s="26">
        <v>0</v>
      </c>
      <c r="K55" s="26">
        <v>0</v>
      </c>
      <c r="L55" s="26">
        <v>10</v>
      </c>
      <c r="M55" s="26">
        <v>1</v>
      </c>
      <c r="N55" s="26">
        <v>0</v>
      </c>
      <c r="O55" s="26">
        <v>0</v>
      </c>
      <c r="P55" s="26">
        <v>69</v>
      </c>
      <c r="Q55" s="26">
        <v>2</v>
      </c>
      <c r="R55" s="26">
        <v>4355280</v>
      </c>
      <c r="S55" s="26">
        <v>27753</v>
      </c>
    </row>
    <row r="56" spans="1:19">
      <c r="A56" s="26" t="s">
        <v>97</v>
      </c>
      <c r="B56" s="26">
        <v>967461</v>
      </c>
      <c r="C56" s="26">
        <v>21705</v>
      </c>
      <c r="D56" s="26">
        <v>2080</v>
      </c>
      <c r="E56" s="26">
        <v>8</v>
      </c>
      <c r="F56" s="26">
        <v>1436275</v>
      </c>
      <c r="G56" s="26">
        <v>109</v>
      </c>
      <c r="H56" s="26">
        <v>94804</v>
      </c>
      <c r="I56" s="26">
        <v>2259</v>
      </c>
      <c r="J56" s="26">
        <v>38</v>
      </c>
      <c r="K56" s="26">
        <v>2</v>
      </c>
      <c r="L56" s="26">
        <v>57</v>
      </c>
      <c r="M56" s="26">
        <v>3</v>
      </c>
      <c r="N56" s="26">
        <v>26</v>
      </c>
      <c r="O56" s="26">
        <v>3</v>
      </c>
      <c r="P56" s="26">
        <v>51</v>
      </c>
      <c r="Q56" s="26">
        <v>2</v>
      </c>
      <c r="R56" s="26">
        <v>2500792</v>
      </c>
      <c r="S56" s="26">
        <v>22387</v>
      </c>
    </row>
    <row r="57" spans="1:19">
      <c r="A57" s="26" t="s">
        <v>24</v>
      </c>
      <c r="B57" s="26">
        <v>943575</v>
      </c>
      <c r="C57" s="26">
        <v>24075</v>
      </c>
      <c r="D57" s="26">
        <v>47098</v>
      </c>
      <c r="E57" s="26">
        <v>50</v>
      </c>
      <c r="F57" s="26">
        <v>34291838</v>
      </c>
      <c r="G57" s="26">
        <v>563</v>
      </c>
      <c r="H57" s="26">
        <v>456111</v>
      </c>
      <c r="I57" s="26">
        <v>981</v>
      </c>
      <c r="J57" s="26">
        <v>50003</v>
      </c>
      <c r="K57" s="26">
        <v>2</v>
      </c>
      <c r="L57" s="26">
        <v>1298508</v>
      </c>
      <c r="M57" s="26">
        <v>20</v>
      </c>
      <c r="N57" s="26">
        <v>16</v>
      </c>
      <c r="O57" s="26">
        <v>2</v>
      </c>
      <c r="P57" s="26">
        <v>27126</v>
      </c>
      <c r="Q57" s="26">
        <v>7</v>
      </c>
      <c r="R57" s="26">
        <v>37114275</v>
      </c>
      <c r="S57" s="26">
        <v>24986</v>
      </c>
    </row>
    <row r="58" spans="1:19">
      <c r="A58" s="26" t="s">
        <v>40</v>
      </c>
      <c r="B58" s="26">
        <v>476330</v>
      </c>
      <c r="C58" s="26">
        <v>11082</v>
      </c>
      <c r="D58" s="26">
        <v>152479</v>
      </c>
      <c r="E58" s="26">
        <v>54</v>
      </c>
      <c r="F58" s="26">
        <v>4427114</v>
      </c>
      <c r="G58" s="26">
        <v>174</v>
      </c>
      <c r="H58" s="26">
        <v>2744670</v>
      </c>
      <c r="I58" s="26">
        <v>558</v>
      </c>
      <c r="J58" s="26">
        <v>21</v>
      </c>
      <c r="K58" s="26">
        <v>2</v>
      </c>
      <c r="L58" s="26">
        <v>94</v>
      </c>
      <c r="M58" s="26">
        <v>4</v>
      </c>
      <c r="N58" s="26">
        <v>40</v>
      </c>
      <c r="O58" s="26">
        <v>2</v>
      </c>
      <c r="P58" s="26">
        <v>134</v>
      </c>
      <c r="Q58" s="26">
        <v>4</v>
      </c>
      <c r="R58" s="26">
        <v>7800882</v>
      </c>
      <c r="S58" s="26">
        <v>11421</v>
      </c>
    </row>
    <row r="59" spans="1:19">
      <c r="A59" s="26" t="s">
        <v>51</v>
      </c>
      <c r="B59" s="26">
        <v>511305</v>
      </c>
      <c r="C59" s="26">
        <v>13811</v>
      </c>
      <c r="D59" s="26">
        <v>2460</v>
      </c>
      <c r="E59" s="26">
        <v>65</v>
      </c>
      <c r="F59" s="26">
        <v>1483303</v>
      </c>
      <c r="G59" s="26">
        <v>151</v>
      </c>
      <c r="H59" s="26">
        <v>160334</v>
      </c>
      <c r="I59" s="26">
        <v>985</v>
      </c>
      <c r="J59" s="26">
        <v>32</v>
      </c>
      <c r="K59" s="26">
        <v>1</v>
      </c>
      <c r="L59" s="26">
        <v>23329</v>
      </c>
      <c r="M59" s="26">
        <v>3</v>
      </c>
      <c r="N59" s="26">
        <v>36</v>
      </c>
      <c r="O59" s="26">
        <v>3</v>
      </c>
      <c r="P59" s="26">
        <v>39</v>
      </c>
      <c r="Q59" s="26">
        <v>4</v>
      </c>
      <c r="R59" s="26">
        <v>2180838</v>
      </c>
      <c r="S59" s="26">
        <v>14420</v>
      </c>
    </row>
    <row r="60" spans="1:19">
      <c r="A60" s="26" t="s">
        <v>60</v>
      </c>
      <c r="B60" s="26">
        <v>407695</v>
      </c>
      <c r="C60" s="26">
        <v>10092</v>
      </c>
      <c r="D60" s="26">
        <v>8749</v>
      </c>
      <c r="E60" s="26">
        <v>63</v>
      </c>
      <c r="F60" s="26">
        <v>2209819</v>
      </c>
      <c r="G60" s="26">
        <v>220</v>
      </c>
      <c r="H60" s="26">
        <v>259254</v>
      </c>
      <c r="I60" s="26">
        <v>840</v>
      </c>
      <c r="J60" s="26">
        <v>13</v>
      </c>
      <c r="K60" s="26">
        <v>2</v>
      </c>
      <c r="L60" s="26">
        <v>240114</v>
      </c>
      <c r="M60" s="26">
        <v>9</v>
      </c>
      <c r="N60" s="26">
        <v>31</v>
      </c>
      <c r="O60" s="26">
        <v>3</v>
      </c>
      <c r="P60" s="26">
        <v>65</v>
      </c>
      <c r="Q60" s="26">
        <v>5</v>
      </c>
      <c r="R60" s="26">
        <v>3125740</v>
      </c>
      <c r="S60" s="26">
        <v>10577</v>
      </c>
    </row>
    <row r="61" spans="1:19">
      <c r="A61" s="26" t="s">
        <v>72</v>
      </c>
      <c r="B61" s="26">
        <v>593768</v>
      </c>
      <c r="C61" s="26">
        <v>16123</v>
      </c>
      <c r="D61" s="26">
        <v>88526</v>
      </c>
      <c r="E61" s="26">
        <v>100</v>
      </c>
      <c r="F61" s="26">
        <v>11165824</v>
      </c>
      <c r="G61" s="26">
        <v>404</v>
      </c>
      <c r="H61" s="26">
        <v>899567</v>
      </c>
      <c r="I61" s="26">
        <v>803</v>
      </c>
      <c r="J61" s="26">
        <v>102</v>
      </c>
      <c r="K61" s="26">
        <v>6</v>
      </c>
      <c r="L61" s="26">
        <v>385005</v>
      </c>
      <c r="M61" s="26">
        <v>3</v>
      </c>
      <c r="N61" s="26">
        <v>28</v>
      </c>
      <c r="O61" s="26">
        <v>2</v>
      </c>
      <c r="P61" s="26">
        <v>6</v>
      </c>
      <c r="Q61" s="26">
        <v>1</v>
      </c>
      <c r="R61" s="26">
        <v>13132826</v>
      </c>
      <c r="S61" s="26">
        <v>16643</v>
      </c>
    </row>
    <row r="62" spans="1:19">
      <c r="A62" s="26" t="s">
        <v>82</v>
      </c>
      <c r="B62" s="26">
        <v>31079</v>
      </c>
      <c r="C62" s="26">
        <v>1684</v>
      </c>
      <c r="D62" s="26">
        <v>2</v>
      </c>
      <c r="E62" s="26">
        <v>1</v>
      </c>
      <c r="F62" s="26">
        <v>169</v>
      </c>
      <c r="G62" s="26">
        <v>15</v>
      </c>
      <c r="H62" s="26">
        <v>39281</v>
      </c>
      <c r="I62" s="26">
        <v>351</v>
      </c>
      <c r="J62" s="26">
        <v>0</v>
      </c>
      <c r="K62" s="26">
        <v>0</v>
      </c>
      <c r="L62" s="26">
        <v>0</v>
      </c>
      <c r="M62" s="26">
        <v>0</v>
      </c>
      <c r="N62" s="26">
        <v>4</v>
      </c>
      <c r="O62" s="26">
        <v>1</v>
      </c>
      <c r="P62" s="26">
        <v>0</v>
      </c>
      <c r="Q62" s="26">
        <v>0</v>
      </c>
      <c r="R62" s="26">
        <v>70535</v>
      </c>
      <c r="S62" s="26">
        <v>1872</v>
      </c>
    </row>
    <row r="63" spans="1:19">
      <c r="A63" s="26" t="s">
        <v>83</v>
      </c>
      <c r="B63" s="26">
        <v>65097</v>
      </c>
      <c r="C63" s="26">
        <v>2244</v>
      </c>
      <c r="D63" s="26">
        <v>100</v>
      </c>
      <c r="E63" s="26">
        <v>4</v>
      </c>
      <c r="F63" s="26">
        <v>30080</v>
      </c>
      <c r="G63" s="26">
        <v>8</v>
      </c>
      <c r="H63" s="26">
        <v>52896</v>
      </c>
      <c r="I63" s="26">
        <v>402</v>
      </c>
      <c r="J63" s="26">
        <v>0</v>
      </c>
      <c r="K63" s="26">
        <v>0</v>
      </c>
      <c r="L63" s="26">
        <v>6</v>
      </c>
      <c r="M63" s="26">
        <v>1</v>
      </c>
      <c r="N63" s="26">
        <v>0</v>
      </c>
      <c r="O63" s="26">
        <v>0</v>
      </c>
      <c r="P63" s="26">
        <v>20</v>
      </c>
      <c r="Q63" s="26">
        <v>1</v>
      </c>
      <c r="R63" s="26">
        <v>148199</v>
      </c>
      <c r="S63" s="26">
        <v>2595</v>
      </c>
    </row>
    <row r="64" spans="1:19">
      <c r="A64" s="26" t="s">
        <v>88</v>
      </c>
      <c r="B64" s="26">
        <v>1126870</v>
      </c>
      <c r="C64" s="26">
        <v>25111</v>
      </c>
      <c r="D64" s="26">
        <v>78709</v>
      </c>
      <c r="E64" s="26">
        <v>46</v>
      </c>
      <c r="F64" s="26">
        <v>13565686</v>
      </c>
      <c r="G64" s="26">
        <v>339</v>
      </c>
      <c r="H64" s="26">
        <v>3202393</v>
      </c>
      <c r="I64" s="26">
        <v>1194</v>
      </c>
      <c r="J64" s="26">
        <v>4</v>
      </c>
      <c r="K64" s="26">
        <v>1</v>
      </c>
      <c r="L64" s="26">
        <v>123</v>
      </c>
      <c r="M64" s="26">
        <v>10</v>
      </c>
      <c r="N64" s="26">
        <v>0</v>
      </c>
      <c r="O64" s="26">
        <v>0</v>
      </c>
      <c r="P64" s="26">
        <v>102</v>
      </c>
      <c r="Q64" s="26">
        <v>13</v>
      </c>
      <c r="R64" s="26">
        <v>17973887</v>
      </c>
      <c r="S64" s="26">
        <v>26081</v>
      </c>
    </row>
    <row r="65" spans="1:19">
      <c r="A65" s="26" t="s">
        <v>22</v>
      </c>
      <c r="B65" s="26">
        <v>503223</v>
      </c>
      <c r="C65" s="26">
        <v>11694</v>
      </c>
      <c r="D65" s="26">
        <v>10554</v>
      </c>
      <c r="E65" s="26">
        <v>312</v>
      </c>
      <c r="F65" s="26">
        <v>2015843</v>
      </c>
      <c r="G65" s="26">
        <v>338</v>
      </c>
      <c r="H65" s="26">
        <v>146232</v>
      </c>
      <c r="I65" s="26">
        <v>437</v>
      </c>
      <c r="J65" s="26">
        <v>58</v>
      </c>
      <c r="K65" s="26">
        <v>15</v>
      </c>
      <c r="L65" s="26">
        <v>208</v>
      </c>
      <c r="M65" s="26">
        <v>36</v>
      </c>
      <c r="N65" s="26">
        <v>158</v>
      </c>
      <c r="O65" s="26">
        <v>6</v>
      </c>
      <c r="P65" s="26">
        <v>69</v>
      </c>
      <c r="Q65" s="26">
        <v>5</v>
      </c>
      <c r="R65" s="26">
        <v>2676345</v>
      </c>
      <c r="S65" s="26">
        <v>11989</v>
      </c>
    </row>
    <row r="66" spans="1:19">
      <c r="A66" s="26" t="s">
        <v>33</v>
      </c>
      <c r="B66" s="26">
        <v>679694</v>
      </c>
      <c r="C66" s="26">
        <v>20629</v>
      </c>
      <c r="D66" s="26">
        <v>276</v>
      </c>
      <c r="E66" s="26">
        <v>9</v>
      </c>
      <c r="F66" s="26">
        <v>532278</v>
      </c>
      <c r="G66" s="26">
        <v>144</v>
      </c>
      <c r="H66" s="26">
        <v>481655</v>
      </c>
      <c r="I66" s="26">
        <v>1183</v>
      </c>
      <c r="J66" s="26">
        <v>0</v>
      </c>
      <c r="K66" s="26">
        <v>0</v>
      </c>
      <c r="L66" s="26">
        <v>0</v>
      </c>
      <c r="M66" s="26">
        <v>0</v>
      </c>
      <c r="N66" s="26">
        <v>1</v>
      </c>
      <c r="O66" s="26">
        <v>1</v>
      </c>
      <c r="P66" s="26">
        <v>21</v>
      </c>
      <c r="Q66" s="26">
        <v>1</v>
      </c>
      <c r="R66" s="26">
        <v>1693925</v>
      </c>
      <c r="S66" s="26">
        <v>21124</v>
      </c>
    </row>
    <row r="67" spans="1:19">
      <c r="A67" s="26" t="s">
        <v>36</v>
      </c>
      <c r="B67" s="26">
        <v>782510</v>
      </c>
      <c r="C67" s="26">
        <v>22787</v>
      </c>
      <c r="D67" s="26">
        <v>6425</v>
      </c>
      <c r="E67" s="26">
        <v>97</v>
      </c>
      <c r="F67" s="26">
        <v>1042670</v>
      </c>
      <c r="G67" s="26">
        <v>199</v>
      </c>
      <c r="H67" s="26">
        <v>704120</v>
      </c>
      <c r="I67" s="26">
        <v>827</v>
      </c>
      <c r="J67" s="26">
        <v>116</v>
      </c>
      <c r="K67" s="26">
        <v>7</v>
      </c>
      <c r="L67" s="26">
        <v>92</v>
      </c>
      <c r="M67" s="26">
        <v>12</v>
      </c>
      <c r="N67" s="26">
        <v>71</v>
      </c>
      <c r="O67" s="26">
        <v>5</v>
      </c>
      <c r="P67" s="26">
        <v>40</v>
      </c>
      <c r="Q67" s="26">
        <v>4</v>
      </c>
      <c r="R67" s="26">
        <v>2536044</v>
      </c>
      <c r="S67" s="26">
        <v>23198</v>
      </c>
    </row>
    <row r="68" spans="1:19">
      <c r="A68" s="26" t="s">
        <v>43</v>
      </c>
      <c r="B68" s="26">
        <v>2588248</v>
      </c>
      <c r="C68" s="26">
        <v>69412</v>
      </c>
      <c r="D68" s="26">
        <v>17349</v>
      </c>
      <c r="E68" s="26">
        <v>101</v>
      </c>
      <c r="F68" s="26">
        <v>2700903</v>
      </c>
      <c r="G68" s="26">
        <v>726</v>
      </c>
      <c r="H68" s="26">
        <v>923669</v>
      </c>
      <c r="I68" s="26">
        <v>5077</v>
      </c>
      <c r="J68" s="26">
        <v>255</v>
      </c>
      <c r="K68" s="26">
        <v>20</v>
      </c>
      <c r="L68" s="26">
        <v>998</v>
      </c>
      <c r="M68" s="26">
        <v>45</v>
      </c>
      <c r="N68" s="26">
        <v>199</v>
      </c>
      <c r="O68" s="26">
        <v>22</v>
      </c>
      <c r="P68" s="26">
        <v>836</v>
      </c>
      <c r="Q68" s="26">
        <v>37</v>
      </c>
      <c r="R68" s="26">
        <v>6232457</v>
      </c>
      <c r="S68" s="26">
        <v>71322</v>
      </c>
    </row>
    <row r="69" spans="1:19">
      <c r="A69" s="26" t="s">
        <v>56</v>
      </c>
      <c r="B69" s="26">
        <v>291774</v>
      </c>
      <c r="C69" s="26">
        <v>8709</v>
      </c>
      <c r="D69" s="26">
        <v>4964</v>
      </c>
      <c r="E69" s="26">
        <v>28</v>
      </c>
      <c r="F69" s="26">
        <v>476803</v>
      </c>
      <c r="G69" s="26">
        <v>76</v>
      </c>
      <c r="H69" s="26">
        <v>630700</v>
      </c>
      <c r="I69" s="26">
        <v>495</v>
      </c>
      <c r="J69" s="26">
        <v>0</v>
      </c>
      <c r="K69" s="26">
        <v>0</v>
      </c>
      <c r="L69" s="26">
        <v>24</v>
      </c>
      <c r="M69" s="26">
        <v>2</v>
      </c>
      <c r="N69" s="26">
        <v>32</v>
      </c>
      <c r="O69" s="26">
        <v>2</v>
      </c>
      <c r="P69" s="26">
        <v>11</v>
      </c>
      <c r="Q69" s="26">
        <v>2</v>
      </c>
      <c r="R69" s="26">
        <v>1404308</v>
      </c>
      <c r="S69" s="26">
        <v>8919</v>
      </c>
    </row>
    <row r="70" spans="1:19">
      <c r="A70" s="26" t="s">
        <v>57</v>
      </c>
      <c r="B70" s="26">
        <v>2120165</v>
      </c>
      <c r="C70" s="26">
        <v>48706</v>
      </c>
      <c r="D70" s="26">
        <v>73509</v>
      </c>
      <c r="E70" s="26">
        <v>118</v>
      </c>
      <c r="F70" s="26">
        <v>6858686</v>
      </c>
      <c r="G70" s="26">
        <v>849</v>
      </c>
      <c r="H70" s="26">
        <v>1141046</v>
      </c>
      <c r="I70" s="26">
        <v>2581</v>
      </c>
      <c r="J70" s="26">
        <v>5488</v>
      </c>
      <c r="K70" s="26">
        <v>35</v>
      </c>
      <c r="L70" s="26">
        <v>21516</v>
      </c>
      <c r="M70" s="26">
        <v>72</v>
      </c>
      <c r="N70" s="26">
        <v>187</v>
      </c>
      <c r="O70" s="26">
        <v>15</v>
      </c>
      <c r="P70" s="26">
        <v>2702</v>
      </c>
      <c r="Q70" s="26">
        <v>73</v>
      </c>
      <c r="R70" s="26">
        <v>10223299</v>
      </c>
      <c r="S70" s="26">
        <v>49711</v>
      </c>
    </row>
    <row r="71" spans="1:19">
      <c r="A71" s="26" t="s">
        <v>63</v>
      </c>
      <c r="B71" s="26">
        <v>91130</v>
      </c>
      <c r="C71" s="26">
        <v>2519</v>
      </c>
      <c r="D71" s="26">
        <v>320</v>
      </c>
      <c r="E71" s="26">
        <v>4</v>
      </c>
      <c r="F71" s="26">
        <v>45013</v>
      </c>
      <c r="G71" s="26">
        <v>7</v>
      </c>
      <c r="H71" s="26">
        <v>150578</v>
      </c>
      <c r="I71" s="26">
        <v>74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287041</v>
      </c>
      <c r="S71" s="26">
        <v>2565</v>
      </c>
    </row>
    <row r="72" spans="1:19">
      <c r="A72" s="26" t="s">
        <v>70</v>
      </c>
      <c r="B72" s="26">
        <v>167932</v>
      </c>
      <c r="C72" s="26">
        <v>6042</v>
      </c>
      <c r="D72" s="26">
        <v>126</v>
      </c>
      <c r="E72" s="26">
        <v>11</v>
      </c>
      <c r="F72" s="26">
        <v>33805</v>
      </c>
      <c r="G72" s="26">
        <v>17</v>
      </c>
      <c r="H72" s="26">
        <v>132990</v>
      </c>
      <c r="I72" s="26">
        <v>668</v>
      </c>
      <c r="J72" s="26">
        <v>4</v>
      </c>
      <c r="K72" s="26">
        <v>1</v>
      </c>
      <c r="L72" s="26">
        <v>3</v>
      </c>
      <c r="M72" s="26">
        <v>1</v>
      </c>
      <c r="N72" s="26">
        <v>0</v>
      </c>
      <c r="O72" s="26">
        <v>0</v>
      </c>
      <c r="P72" s="26">
        <v>5</v>
      </c>
      <c r="Q72" s="26">
        <v>1</v>
      </c>
      <c r="R72" s="26">
        <v>334865</v>
      </c>
      <c r="S72" s="26">
        <v>6298</v>
      </c>
    </row>
    <row r="73" spans="1:19">
      <c r="A73" s="26" t="s">
        <v>89</v>
      </c>
      <c r="B73" s="26">
        <v>1726160</v>
      </c>
      <c r="C73" s="26">
        <v>44374</v>
      </c>
      <c r="D73" s="26">
        <v>19170</v>
      </c>
      <c r="E73" s="26">
        <v>63</v>
      </c>
      <c r="F73" s="26">
        <v>2095039</v>
      </c>
      <c r="G73" s="26">
        <v>400</v>
      </c>
      <c r="H73" s="26">
        <v>663300</v>
      </c>
      <c r="I73" s="26">
        <v>2289</v>
      </c>
      <c r="J73" s="26">
        <v>15</v>
      </c>
      <c r="K73" s="26">
        <v>1</v>
      </c>
      <c r="L73" s="26">
        <v>344</v>
      </c>
      <c r="M73" s="26">
        <v>11</v>
      </c>
      <c r="N73" s="26">
        <v>173</v>
      </c>
      <c r="O73" s="26">
        <v>5</v>
      </c>
      <c r="P73" s="26">
        <v>88</v>
      </c>
      <c r="Q73" s="26">
        <v>7</v>
      </c>
      <c r="R73" s="26">
        <v>4504289</v>
      </c>
      <c r="S73" s="26">
        <v>45759</v>
      </c>
    </row>
    <row r="74" spans="1:19">
      <c r="A74" s="26" t="s">
        <v>46</v>
      </c>
      <c r="B74" s="26">
        <v>992839</v>
      </c>
      <c r="C74" s="26">
        <v>44684</v>
      </c>
      <c r="D74" s="26">
        <v>2693</v>
      </c>
      <c r="E74" s="26">
        <v>88</v>
      </c>
      <c r="F74" s="26">
        <v>110328</v>
      </c>
      <c r="G74" s="26">
        <v>137</v>
      </c>
      <c r="H74" s="26">
        <v>40125</v>
      </c>
      <c r="I74" s="26">
        <v>792</v>
      </c>
      <c r="J74" s="26">
        <v>20</v>
      </c>
      <c r="K74" s="26">
        <v>2</v>
      </c>
      <c r="L74" s="26">
        <v>27</v>
      </c>
      <c r="M74" s="26">
        <v>4</v>
      </c>
      <c r="N74" s="26">
        <v>0</v>
      </c>
      <c r="O74" s="26">
        <v>0</v>
      </c>
      <c r="P74" s="26">
        <v>21</v>
      </c>
      <c r="Q74" s="26">
        <v>3</v>
      </c>
      <c r="R74" s="26">
        <v>1146053</v>
      </c>
      <c r="S74" s="26">
        <v>44915</v>
      </c>
    </row>
    <row r="75" spans="1:19">
      <c r="A75" s="26" t="s">
        <v>53</v>
      </c>
      <c r="B75" s="26">
        <v>774019</v>
      </c>
      <c r="C75" s="26">
        <v>30958</v>
      </c>
      <c r="D75" s="26">
        <v>7106</v>
      </c>
      <c r="E75" s="26">
        <v>52</v>
      </c>
      <c r="F75" s="26">
        <v>258317</v>
      </c>
      <c r="G75" s="26">
        <v>125</v>
      </c>
      <c r="H75" s="26">
        <v>29822</v>
      </c>
      <c r="I75" s="26">
        <v>661</v>
      </c>
      <c r="J75" s="26">
        <v>0</v>
      </c>
      <c r="K75" s="26">
        <v>0</v>
      </c>
      <c r="L75" s="26">
        <v>92</v>
      </c>
      <c r="M75" s="26">
        <v>4</v>
      </c>
      <c r="N75" s="26">
        <v>0</v>
      </c>
      <c r="O75" s="26">
        <v>0</v>
      </c>
      <c r="P75" s="26">
        <v>92</v>
      </c>
      <c r="Q75" s="26">
        <v>3</v>
      </c>
      <c r="R75" s="26">
        <v>1069448</v>
      </c>
      <c r="S75" s="26">
        <v>31144</v>
      </c>
    </row>
    <row r="76" spans="1:19">
      <c r="A76" s="26" t="s">
        <v>68</v>
      </c>
      <c r="B76" s="26">
        <v>837594</v>
      </c>
      <c r="C76" s="26">
        <v>37370</v>
      </c>
      <c r="D76" s="26">
        <v>6938</v>
      </c>
      <c r="E76" s="26">
        <v>576</v>
      </c>
      <c r="F76" s="26">
        <v>81694</v>
      </c>
      <c r="G76" s="26">
        <v>672</v>
      </c>
      <c r="H76" s="26">
        <v>77462</v>
      </c>
      <c r="I76" s="26">
        <v>488</v>
      </c>
      <c r="J76" s="26">
        <v>107</v>
      </c>
      <c r="K76" s="26">
        <v>2</v>
      </c>
      <c r="L76" s="26">
        <v>563</v>
      </c>
      <c r="M76" s="26">
        <v>8</v>
      </c>
      <c r="N76" s="26">
        <v>28</v>
      </c>
      <c r="O76" s="26">
        <v>2</v>
      </c>
      <c r="P76" s="26">
        <v>24</v>
      </c>
      <c r="Q76" s="26">
        <v>2</v>
      </c>
      <c r="R76" s="26">
        <v>1004410</v>
      </c>
      <c r="S76" s="26">
        <v>37803</v>
      </c>
    </row>
    <row r="77" spans="1:19">
      <c r="A77" s="26" t="s">
        <v>79</v>
      </c>
      <c r="B77" s="26">
        <v>1660062</v>
      </c>
      <c r="C77" s="26">
        <v>45876</v>
      </c>
      <c r="D77" s="26">
        <v>41143</v>
      </c>
      <c r="E77" s="26">
        <v>238</v>
      </c>
      <c r="F77" s="26">
        <v>3158610</v>
      </c>
      <c r="G77" s="26">
        <v>750</v>
      </c>
      <c r="H77" s="26">
        <v>2014886</v>
      </c>
      <c r="I77" s="26">
        <v>2180</v>
      </c>
      <c r="J77" s="26">
        <v>144</v>
      </c>
      <c r="K77" s="26">
        <v>14</v>
      </c>
      <c r="L77" s="26">
        <v>817</v>
      </c>
      <c r="M77" s="26">
        <v>42</v>
      </c>
      <c r="N77" s="26">
        <v>108</v>
      </c>
      <c r="O77" s="26">
        <v>11</v>
      </c>
      <c r="P77" s="26">
        <v>358</v>
      </c>
      <c r="Q77" s="26">
        <v>26</v>
      </c>
      <c r="R77" s="26">
        <v>6876128</v>
      </c>
      <c r="S77" s="26">
        <v>47113</v>
      </c>
    </row>
    <row r="78" spans="1:19">
      <c r="A78" s="26" t="s">
        <v>80</v>
      </c>
      <c r="B78" s="26">
        <v>451444</v>
      </c>
      <c r="C78" s="26">
        <v>19229</v>
      </c>
      <c r="D78" s="26">
        <v>614</v>
      </c>
      <c r="E78" s="26">
        <v>34</v>
      </c>
      <c r="F78" s="26">
        <v>1075447</v>
      </c>
      <c r="G78" s="26">
        <v>57</v>
      </c>
      <c r="H78" s="26">
        <v>281907</v>
      </c>
      <c r="I78" s="26">
        <v>380</v>
      </c>
      <c r="J78" s="26">
        <v>0</v>
      </c>
      <c r="K78" s="26">
        <v>0</v>
      </c>
      <c r="L78" s="26">
        <v>0</v>
      </c>
      <c r="M78" s="26">
        <v>0</v>
      </c>
      <c r="N78" s="26">
        <v>9</v>
      </c>
      <c r="O78" s="26">
        <v>1</v>
      </c>
      <c r="P78" s="26">
        <v>4</v>
      </c>
      <c r="Q78" s="26">
        <v>1</v>
      </c>
      <c r="R78" s="26">
        <v>1809425</v>
      </c>
      <c r="S78" s="26">
        <v>19345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view="pageBreakPreview" zoomScale="107" zoomScaleNormal="100" zoomScaleSheetLayoutView="100" workbookViewId="0">
      <pane ySplit="7" topLeftCell="A8" activePane="bottomLeft" state="frozen"/>
      <selection pane="bottomLeft" activeCell="A3" sqref="A3:A7"/>
    </sheetView>
  </sheetViews>
  <sheetFormatPr defaultColWidth="9.140625" defaultRowHeight="18.75" customHeight="1"/>
  <cols>
    <col min="1" max="1" width="15.7109375" style="11" customWidth="1"/>
    <col min="2" max="2" width="10.7109375" style="11" customWidth="1"/>
    <col min="3" max="3" width="9.7109375" style="11" customWidth="1"/>
    <col min="4" max="4" width="8.7109375" style="11" customWidth="1"/>
    <col min="5" max="5" width="8.28515625" style="11" bestFit="1" customWidth="1"/>
    <col min="6" max="6" width="11.7109375" style="11" customWidth="1"/>
    <col min="7" max="7" width="8.28515625" style="11" bestFit="1" customWidth="1"/>
    <col min="8" max="8" width="10.7109375" style="11" customWidth="1"/>
    <col min="9" max="9" width="8.42578125" style="11" bestFit="1" customWidth="1"/>
    <col min="10" max="10" width="8.7109375" style="11" customWidth="1"/>
    <col min="11" max="11" width="8.28515625" style="11" customWidth="1"/>
    <col min="12" max="12" width="10.7109375" style="11" customWidth="1"/>
    <col min="13" max="13" width="8.28515625" style="11" customWidth="1"/>
    <col min="14" max="14" width="8.7109375" style="11" customWidth="1"/>
    <col min="15" max="15" width="8.28515625" style="11" customWidth="1"/>
    <col min="16" max="16" width="9.7109375" style="11" customWidth="1"/>
    <col min="17" max="17" width="8.28515625" style="11" customWidth="1"/>
    <col min="18" max="18" width="11.7109375" style="11" customWidth="1"/>
    <col min="19" max="19" width="9.7109375" style="11" customWidth="1"/>
    <col min="20" max="16384" width="9.140625" style="11"/>
  </cols>
  <sheetData>
    <row r="1" spans="1:19" s="7" customFormat="1" ht="27.95" customHeight="1">
      <c r="A1" s="17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5.099999999999999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"/>
      <c r="O2" s="2"/>
      <c r="P2" s="1"/>
      <c r="Q2" s="2"/>
      <c r="R2" s="2"/>
      <c r="S2" s="3"/>
    </row>
    <row r="3" spans="1:19" s="10" customFormat="1" ht="20.45" customHeight="1">
      <c r="A3" s="27" t="s">
        <v>1</v>
      </c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10" customFormat="1" ht="20.45" customHeight="1">
      <c r="A4" s="27"/>
      <c r="B4" s="27" t="s">
        <v>0</v>
      </c>
      <c r="C4" s="27"/>
      <c r="D4" s="27" t="s">
        <v>120</v>
      </c>
      <c r="E4" s="27"/>
      <c r="F4" s="27" t="s">
        <v>99</v>
      </c>
      <c r="G4" s="27"/>
      <c r="H4" s="27" t="s">
        <v>100</v>
      </c>
      <c r="I4" s="27"/>
      <c r="J4" s="28" t="s">
        <v>121</v>
      </c>
      <c r="K4" s="28"/>
      <c r="L4" s="28" t="s">
        <v>122</v>
      </c>
      <c r="M4" s="28"/>
      <c r="N4" s="28" t="s">
        <v>123</v>
      </c>
      <c r="O4" s="28"/>
      <c r="P4" s="28" t="s">
        <v>124</v>
      </c>
      <c r="Q4" s="28"/>
      <c r="R4" s="27" t="s">
        <v>21</v>
      </c>
      <c r="S4" s="27"/>
    </row>
    <row r="5" spans="1:19" s="10" customFormat="1" ht="20.45" customHeight="1">
      <c r="A5" s="27"/>
      <c r="B5" s="27"/>
      <c r="C5" s="27"/>
      <c r="D5" s="27"/>
      <c r="E5" s="27"/>
      <c r="F5" s="27"/>
      <c r="G5" s="27"/>
      <c r="H5" s="27"/>
      <c r="I5" s="27"/>
      <c r="J5" s="28"/>
      <c r="K5" s="28"/>
      <c r="L5" s="28"/>
      <c r="M5" s="28"/>
      <c r="N5" s="28"/>
      <c r="O5" s="28"/>
      <c r="P5" s="28"/>
      <c r="Q5" s="28"/>
      <c r="R5" s="27"/>
      <c r="S5" s="27"/>
    </row>
    <row r="6" spans="1:19" s="10" customFormat="1" ht="20.45" customHeight="1">
      <c r="A6" s="27"/>
      <c r="B6" s="24" t="s">
        <v>2</v>
      </c>
      <c r="C6" s="23" t="s">
        <v>3</v>
      </c>
      <c r="D6" s="23" t="s">
        <v>2</v>
      </c>
      <c r="E6" s="23" t="s">
        <v>3</v>
      </c>
      <c r="F6" s="23" t="s">
        <v>2</v>
      </c>
      <c r="G6" s="23" t="s">
        <v>3</v>
      </c>
      <c r="H6" s="23" t="s">
        <v>2</v>
      </c>
      <c r="I6" s="23" t="s">
        <v>3</v>
      </c>
      <c r="J6" s="23" t="s">
        <v>2</v>
      </c>
      <c r="K6" s="23" t="s">
        <v>3</v>
      </c>
      <c r="L6" s="23" t="s">
        <v>2</v>
      </c>
      <c r="M6" s="23" t="s">
        <v>3</v>
      </c>
      <c r="N6" s="23" t="s">
        <v>2</v>
      </c>
      <c r="O6" s="23" t="s">
        <v>3</v>
      </c>
      <c r="P6" s="23" t="s">
        <v>2</v>
      </c>
      <c r="Q6" s="23" t="s">
        <v>3</v>
      </c>
      <c r="R6" s="23" t="s">
        <v>2</v>
      </c>
      <c r="S6" s="25" t="s">
        <v>3</v>
      </c>
    </row>
    <row r="7" spans="1:19" s="10" customFormat="1" ht="20.45" customHeight="1">
      <c r="A7" s="27"/>
      <c r="B7" s="24" t="s">
        <v>4</v>
      </c>
      <c r="C7" s="23" t="s">
        <v>19</v>
      </c>
      <c r="D7" s="23" t="s">
        <v>4</v>
      </c>
      <c r="E7" s="23" t="s">
        <v>19</v>
      </c>
      <c r="F7" s="23" t="s">
        <v>4</v>
      </c>
      <c r="G7" s="23" t="s">
        <v>19</v>
      </c>
      <c r="H7" s="23" t="s">
        <v>4</v>
      </c>
      <c r="I7" s="23" t="s">
        <v>19</v>
      </c>
      <c r="J7" s="23" t="s">
        <v>4</v>
      </c>
      <c r="K7" s="23" t="s">
        <v>19</v>
      </c>
      <c r="L7" s="23" t="s">
        <v>4</v>
      </c>
      <c r="M7" s="23" t="s">
        <v>19</v>
      </c>
      <c r="N7" s="23" t="s">
        <v>4</v>
      </c>
      <c r="O7" s="23" t="s">
        <v>19</v>
      </c>
      <c r="P7" s="23" t="s">
        <v>4</v>
      </c>
      <c r="Q7" s="23" t="s">
        <v>19</v>
      </c>
      <c r="R7" s="23" t="s">
        <v>4</v>
      </c>
      <c r="S7" s="25" t="s">
        <v>19</v>
      </c>
    </row>
    <row r="8" spans="1:19" ht="20.45" customHeight="1">
      <c r="A8" s="19" t="s">
        <v>5</v>
      </c>
      <c r="B8" s="15">
        <f t="shared" ref="B8:M8" si="0">B9+B19+B29+B38+B51+B60+B70+B79+B89</f>
        <v>114488630</v>
      </c>
      <c r="C8" s="15">
        <f t="shared" si="0"/>
        <v>2774559</v>
      </c>
      <c r="D8" s="15">
        <f t="shared" si="0"/>
        <v>1574805</v>
      </c>
      <c r="E8" s="15">
        <f t="shared" si="0"/>
        <v>11774</v>
      </c>
      <c r="F8" s="15">
        <f t="shared" si="0"/>
        <v>318776327</v>
      </c>
      <c r="G8" s="15">
        <f t="shared" si="0"/>
        <v>31942</v>
      </c>
      <c r="H8" s="15">
        <f t="shared" si="0"/>
        <v>69922860</v>
      </c>
      <c r="I8" s="15">
        <f t="shared" si="0"/>
        <v>143999</v>
      </c>
      <c r="J8" s="15">
        <f>J9+J19+J29+J38+J51+J60+J70+J79+J89</f>
        <v>786333</v>
      </c>
      <c r="K8" s="15">
        <f>K9+K19+K29+K38+K51+K60+K70+K79+K89</f>
        <v>1977</v>
      </c>
      <c r="L8" s="15">
        <f t="shared" si="0"/>
        <v>12874930</v>
      </c>
      <c r="M8" s="15">
        <f t="shared" si="0"/>
        <v>4316</v>
      </c>
      <c r="N8" s="15">
        <f>N9+N19+N29+N38+N51+N60+N70+N79+N89</f>
        <v>26589</v>
      </c>
      <c r="O8" s="15">
        <f>O9+O19+O29+O38+O51+O60+O70+O79+O89</f>
        <v>996</v>
      </c>
      <c r="P8" s="15">
        <f t="shared" ref="P8:Q8" si="1">P9+P19+P29+P38+P51+P60+P70+P79+P89</f>
        <v>1100632</v>
      </c>
      <c r="Q8" s="15">
        <f t="shared" si="1"/>
        <v>1905</v>
      </c>
      <c r="R8" s="15">
        <f>R9+R19+R29+R38+R51+R60+R70+R79+R89</f>
        <v>519551106</v>
      </c>
      <c r="S8" s="15">
        <f t="shared" ref="S8" si="2">S9+S19+S29+S38+S51+S60+S70+S79+S89</f>
        <v>2823888</v>
      </c>
    </row>
    <row r="9" spans="1:19" ht="20.45" customHeight="1">
      <c r="A9" s="20" t="s">
        <v>6</v>
      </c>
      <c r="B9" s="16">
        <f t="shared" ref="B9:I9" si="3">SUM(B10:B18)</f>
        <v>4442165</v>
      </c>
      <c r="C9" s="16">
        <f t="shared" si="3"/>
        <v>91709</v>
      </c>
      <c r="D9" s="16">
        <f t="shared" si="3"/>
        <v>164653</v>
      </c>
      <c r="E9" s="16">
        <f t="shared" si="3"/>
        <v>211</v>
      </c>
      <c r="F9" s="16">
        <f t="shared" si="3"/>
        <v>91316430</v>
      </c>
      <c r="G9" s="16">
        <f t="shared" si="3"/>
        <v>1172</v>
      </c>
      <c r="H9" s="16">
        <f t="shared" si="3"/>
        <v>6829185</v>
      </c>
      <c r="I9" s="16">
        <f t="shared" si="3"/>
        <v>9897</v>
      </c>
      <c r="J9" s="16">
        <f>SUM(J10:J18)</f>
        <v>40694</v>
      </c>
      <c r="K9" s="16">
        <f>SUM(K10:K18)</f>
        <v>19</v>
      </c>
      <c r="L9" s="16">
        <f t="shared" ref="L9:M9" si="4">SUM(L10:L18)</f>
        <v>4718832</v>
      </c>
      <c r="M9" s="16">
        <f t="shared" si="4"/>
        <v>77</v>
      </c>
      <c r="N9" s="16">
        <f>SUM(N10:N18)</f>
        <v>4441</v>
      </c>
      <c r="O9" s="16">
        <f>SUM(O10:O18)</f>
        <v>7</v>
      </c>
      <c r="P9" s="16">
        <f t="shared" ref="P9:Q9" si="5">SUM(P10:P18)</f>
        <v>491704</v>
      </c>
      <c r="Q9" s="16">
        <f t="shared" si="5"/>
        <v>33</v>
      </c>
      <c r="R9" s="16">
        <f t="shared" ref="R9" si="6">SUM(R10:R18)</f>
        <v>108008104</v>
      </c>
      <c r="S9" s="16">
        <f t="shared" ref="S9" si="7">SUM(S10:S18)</f>
        <v>96172</v>
      </c>
    </row>
    <row r="10" spans="1:19" ht="20.45" customHeight="1">
      <c r="A10" s="21" t="s">
        <v>23</v>
      </c>
      <c r="B10" s="18">
        <f>VLOOKUP($A$10:$A$94,dt!$A$2:$S$78,2,FALSE)</f>
        <v>112515</v>
      </c>
      <c r="C10" s="18">
        <f>VLOOKUP($A$10:$A$94,dt!$A$2:$S$78,3,FALSE)</f>
        <v>3843</v>
      </c>
      <c r="D10" s="18">
        <f>VLOOKUP($A$10:$A$94,dt!$A$2:$S$78,4,FALSE)</f>
        <v>503</v>
      </c>
      <c r="E10" s="18">
        <f>VLOOKUP($A$10:$A$94,dt!$A$2:$S$78,5,FALSE)</f>
        <v>13</v>
      </c>
      <c r="F10" s="18">
        <f>VLOOKUP($A$10:$A$94,dt!$A$2:$S$78,6,FALSE)</f>
        <v>34838</v>
      </c>
      <c r="G10" s="18">
        <f>VLOOKUP($A$10:$A$94,dt!$A$2:$S$78,7,FALSE)</f>
        <v>210</v>
      </c>
      <c r="H10" s="18">
        <f>VLOOKUP($A$10:$A$94,dt!$A$2:$S$78,8,FALSE)</f>
        <v>9331</v>
      </c>
      <c r="I10" s="18">
        <f>VLOOKUP($A$10:$A$94,dt!$A$2:$S$78,9,FALSE)</f>
        <v>198</v>
      </c>
      <c r="J10" s="18">
        <f>VLOOKUP($A$10:$A$94,dt!$A$2:$S$78,10,FALSE)</f>
        <v>4</v>
      </c>
      <c r="K10" s="18">
        <f>VLOOKUP($A$10:$A$94,dt!$A$2:$S$78,11,FALSE)</f>
        <v>1</v>
      </c>
      <c r="L10" s="18">
        <f>VLOOKUP($A$10:$A$94,dt!$A$2:$S$78,12,FALSE)</f>
        <v>80</v>
      </c>
      <c r="M10" s="18">
        <f>VLOOKUP($A$10:$A$94,dt!$A$2:$S$78,13,FALSE)</f>
        <v>6</v>
      </c>
      <c r="N10" s="18">
        <f>VLOOKUP($A$10:$A$94,dt!$A$2:$S$78,14,FALSE)</f>
        <v>0</v>
      </c>
      <c r="O10" s="18">
        <f>VLOOKUP($A$10:$A$94,dt!$A$2:$S$78,15,FALSE)</f>
        <v>0</v>
      </c>
      <c r="P10" s="18">
        <f>VLOOKUP($A$10:$A$94,dt!$A$2:$S$78,16,FALSE)</f>
        <v>18</v>
      </c>
      <c r="Q10" s="18">
        <f>VLOOKUP($A$10:$A$94,dt!$A$2:$S$78,17,FALSE)</f>
        <v>1</v>
      </c>
      <c r="R10" s="18">
        <f>VLOOKUP($A$10:$A$94,dt!$A$2:$S$78,18,FALSE)</f>
        <v>157289</v>
      </c>
      <c r="S10" s="18">
        <f>VLOOKUP($A$10:$A$94,dt!$A$2:$S$78,19,FALSE)</f>
        <v>3949</v>
      </c>
    </row>
    <row r="11" spans="1:19" ht="20.45" customHeight="1">
      <c r="A11" s="21" t="s">
        <v>45</v>
      </c>
      <c r="B11" s="18">
        <f>VLOOKUP($A$10:$A$94,dt!$A$2:$S$78,2,FALSE)</f>
        <v>93734</v>
      </c>
      <c r="C11" s="18">
        <f>VLOOKUP($A$10:$A$94,dt!$A$2:$S$78,3,FALSE)</f>
        <v>3465</v>
      </c>
      <c r="D11" s="18">
        <f>VLOOKUP($A$10:$A$94,dt!$A$2:$S$78,4,FALSE)</f>
        <v>4060</v>
      </c>
      <c r="E11" s="18">
        <f>VLOOKUP($A$10:$A$94,dt!$A$2:$S$78,5,FALSE)</f>
        <v>4</v>
      </c>
      <c r="F11" s="18">
        <f>VLOOKUP($A$10:$A$94,dt!$A$2:$S$78,6,FALSE)</f>
        <v>18409</v>
      </c>
      <c r="G11" s="18">
        <f>VLOOKUP($A$10:$A$94,dt!$A$2:$S$78,7,FALSE)</f>
        <v>26</v>
      </c>
      <c r="H11" s="18">
        <f>VLOOKUP($A$10:$A$94,dt!$A$2:$S$78,8,FALSE)</f>
        <v>6821</v>
      </c>
      <c r="I11" s="18">
        <f>VLOOKUP($A$10:$A$94,dt!$A$2:$S$78,9,FALSE)</f>
        <v>227</v>
      </c>
      <c r="J11" s="18">
        <f>VLOOKUP($A$10:$A$94,dt!$A$2:$S$78,10,FALSE)</f>
        <v>0</v>
      </c>
      <c r="K11" s="18">
        <f>VLOOKUP($A$10:$A$94,dt!$A$2:$S$78,11,FALSE)</f>
        <v>0</v>
      </c>
      <c r="L11" s="18">
        <f>VLOOKUP($A$10:$A$94,dt!$A$2:$S$78,12,FALSE)</f>
        <v>0</v>
      </c>
      <c r="M11" s="18">
        <f>VLOOKUP($A$10:$A$94,dt!$A$2:$S$78,13,FALSE)</f>
        <v>0</v>
      </c>
      <c r="N11" s="18">
        <f>VLOOKUP($A$10:$A$94,dt!$A$2:$S$78,14,FALSE)</f>
        <v>0</v>
      </c>
      <c r="O11" s="18">
        <f>VLOOKUP($A$10:$A$94,dt!$A$2:$S$78,15,FALSE)</f>
        <v>0</v>
      </c>
      <c r="P11" s="18">
        <f>VLOOKUP($A$10:$A$94,dt!$A$2:$S$78,16,FALSE)</f>
        <v>0</v>
      </c>
      <c r="Q11" s="18">
        <f>VLOOKUP($A$10:$A$94,dt!$A$2:$S$78,17,FALSE)</f>
        <v>0</v>
      </c>
      <c r="R11" s="18">
        <f>VLOOKUP($A$10:$A$94,dt!$A$2:$S$78,18,FALSE)</f>
        <v>123024</v>
      </c>
      <c r="S11" s="18">
        <f>VLOOKUP($A$10:$A$94,dt!$A$2:$S$78,19,FALSE)</f>
        <v>3635</v>
      </c>
    </row>
    <row r="12" spans="1:19" ht="20.45" customHeight="1">
      <c r="A12" s="21" t="s">
        <v>50</v>
      </c>
      <c r="B12" s="18">
        <f>VLOOKUP($A$10:$A$94,dt!$A$2:$S$78,2,FALSE)</f>
        <v>224781</v>
      </c>
      <c r="C12" s="18">
        <f>VLOOKUP($A$10:$A$94,dt!$A$2:$S$78,3,FALSE)</f>
        <v>5133</v>
      </c>
      <c r="D12" s="18">
        <f>VLOOKUP($A$10:$A$94,dt!$A$2:$S$78,4,FALSE)</f>
        <v>52006</v>
      </c>
      <c r="E12" s="18">
        <f>VLOOKUP($A$10:$A$94,dt!$A$2:$S$78,5,FALSE)</f>
        <v>35</v>
      </c>
      <c r="F12" s="18">
        <f>VLOOKUP($A$10:$A$94,dt!$A$2:$S$78,6,FALSE)</f>
        <v>164844</v>
      </c>
      <c r="G12" s="18">
        <f>VLOOKUP($A$10:$A$94,dt!$A$2:$S$78,7,FALSE)</f>
        <v>65</v>
      </c>
      <c r="H12" s="18">
        <f>VLOOKUP($A$10:$A$94,dt!$A$2:$S$78,8,FALSE)</f>
        <v>110174</v>
      </c>
      <c r="I12" s="18">
        <f>VLOOKUP($A$10:$A$94,dt!$A$2:$S$78,9,FALSE)</f>
        <v>1719</v>
      </c>
      <c r="J12" s="18">
        <f>VLOOKUP($A$10:$A$94,dt!$A$2:$S$78,10,FALSE)</f>
        <v>40</v>
      </c>
      <c r="K12" s="18">
        <f>VLOOKUP($A$10:$A$94,dt!$A$2:$S$78,11,FALSE)</f>
        <v>2</v>
      </c>
      <c r="L12" s="18">
        <f>VLOOKUP($A$10:$A$94,dt!$A$2:$S$78,12,FALSE)</f>
        <v>83</v>
      </c>
      <c r="M12" s="18">
        <f>VLOOKUP($A$10:$A$94,dt!$A$2:$S$78,13,FALSE)</f>
        <v>10</v>
      </c>
      <c r="N12" s="18">
        <f>VLOOKUP($A$10:$A$94,dt!$A$2:$S$78,14,FALSE)</f>
        <v>0</v>
      </c>
      <c r="O12" s="18">
        <f>VLOOKUP($A$10:$A$94,dt!$A$2:$S$78,15,FALSE)</f>
        <v>0</v>
      </c>
      <c r="P12" s="18">
        <f>VLOOKUP($A$10:$A$94,dt!$A$2:$S$78,16,FALSE)</f>
        <v>0</v>
      </c>
      <c r="Q12" s="18">
        <f>VLOOKUP($A$10:$A$94,dt!$A$2:$S$78,17,FALSE)</f>
        <v>0</v>
      </c>
      <c r="R12" s="18">
        <f>VLOOKUP($A$10:$A$94,dt!$A$2:$S$78,18,FALSE)</f>
        <v>551928</v>
      </c>
      <c r="S12" s="18">
        <f>VLOOKUP($A$10:$A$94,dt!$A$2:$S$78,19,FALSE)</f>
        <v>5937</v>
      </c>
    </row>
    <row r="13" spans="1:19" ht="20.45" customHeight="1">
      <c r="A13" s="21" t="s">
        <v>54</v>
      </c>
      <c r="B13" s="18">
        <f>VLOOKUP($A$10:$A$94,dt!$A$2:$S$78,2,FALSE)</f>
        <v>602078</v>
      </c>
      <c r="C13" s="18">
        <f>VLOOKUP($A$10:$A$94,dt!$A$2:$S$78,3,FALSE)</f>
        <v>12752</v>
      </c>
      <c r="D13" s="18">
        <f>VLOOKUP($A$10:$A$94,dt!$A$2:$S$78,4,FALSE)</f>
        <v>1044</v>
      </c>
      <c r="E13" s="18">
        <f>VLOOKUP($A$10:$A$94,dt!$A$2:$S$78,5,FALSE)</f>
        <v>34</v>
      </c>
      <c r="F13" s="18">
        <f>VLOOKUP($A$10:$A$94,dt!$A$2:$S$78,6,FALSE)</f>
        <v>2686855</v>
      </c>
      <c r="G13" s="18">
        <f>VLOOKUP($A$10:$A$94,dt!$A$2:$S$78,7,FALSE)</f>
        <v>117</v>
      </c>
      <c r="H13" s="18">
        <f>VLOOKUP($A$10:$A$94,dt!$A$2:$S$78,8,FALSE)</f>
        <v>3228830</v>
      </c>
      <c r="I13" s="18">
        <f>VLOOKUP($A$10:$A$94,dt!$A$2:$S$78,9,FALSE)</f>
        <v>2211</v>
      </c>
      <c r="J13" s="18">
        <f>VLOOKUP($A$10:$A$94,dt!$A$2:$S$78,10,FALSE)</f>
        <v>18</v>
      </c>
      <c r="K13" s="18">
        <f>VLOOKUP($A$10:$A$94,dt!$A$2:$S$78,11,FALSE)</f>
        <v>2</v>
      </c>
      <c r="L13" s="18">
        <f>VLOOKUP($A$10:$A$94,dt!$A$2:$S$78,12,FALSE)</f>
        <v>268</v>
      </c>
      <c r="M13" s="18">
        <f>VLOOKUP($A$10:$A$94,dt!$A$2:$S$78,13,FALSE)</f>
        <v>11</v>
      </c>
      <c r="N13" s="18">
        <f>VLOOKUP($A$10:$A$94,dt!$A$2:$S$78,14,FALSE)</f>
        <v>10</v>
      </c>
      <c r="O13" s="18">
        <f>VLOOKUP($A$10:$A$94,dt!$A$2:$S$78,15,FALSE)</f>
        <v>2</v>
      </c>
      <c r="P13" s="18">
        <f>VLOOKUP($A$10:$A$94,dt!$A$2:$S$78,16,FALSE)</f>
        <v>486</v>
      </c>
      <c r="Q13" s="18">
        <f>VLOOKUP($A$10:$A$94,dt!$A$2:$S$78,17,FALSE)</f>
        <v>10</v>
      </c>
      <c r="R13" s="18">
        <f>VLOOKUP($A$10:$A$94,dt!$A$2:$S$78,18,FALSE)</f>
        <v>6519589</v>
      </c>
      <c r="S13" s="18">
        <f>VLOOKUP($A$10:$A$94,dt!$A$2:$S$78,19,FALSE)</f>
        <v>13934</v>
      </c>
    </row>
    <row r="14" spans="1:19" ht="20.45" customHeight="1">
      <c r="A14" s="21" t="s">
        <v>93</v>
      </c>
      <c r="B14" s="18">
        <f>VLOOKUP($A$10:$A$94,dt!$A$2:$S$78,2,FALSE)</f>
        <v>815808</v>
      </c>
      <c r="C14" s="18">
        <f>VLOOKUP($A$10:$A$94,dt!$A$2:$S$78,3,FALSE)</f>
        <v>13845</v>
      </c>
      <c r="D14" s="18">
        <f>VLOOKUP($A$10:$A$94,dt!$A$2:$S$78,4,FALSE)</f>
        <v>3087</v>
      </c>
      <c r="E14" s="18">
        <f>VLOOKUP($A$10:$A$94,dt!$A$2:$S$78,5,FALSE)</f>
        <v>7</v>
      </c>
      <c r="F14" s="18">
        <f>VLOOKUP($A$10:$A$94,dt!$A$2:$S$78,6,FALSE)</f>
        <v>1226589</v>
      </c>
      <c r="G14" s="18">
        <f>VLOOKUP($A$10:$A$94,dt!$A$2:$S$78,7,FALSE)</f>
        <v>29</v>
      </c>
      <c r="H14" s="18">
        <f>VLOOKUP($A$10:$A$94,dt!$A$2:$S$78,8,FALSE)</f>
        <v>932226</v>
      </c>
      <c r="I14" s="18">
        <f>VLOOKUP($A$10:$A$94,dt!$A$2:$S$78,9,FALSE)</f>
        <v>689</v>
      </c>
      <c r="J14" s="18">
        <f>VLOOKUP($A$10:$A$94,dt!$A$2:$S$78,10,FALSE)</f>
        <v>0</v>
      </c>
      <c r="K14" s="18">
        <f>VLOOKUP($A$10:$A$94,dt!$A$2:$S$78,11,FALSE)</f>
        <v>0</v>
      </c>
      <c r="L14" s="18">
        <f>VLOOKUP($A$10:$A$94,dt!$A$2:$S$78,12,FALSE)</f>
        <v>40</v>
      </c>
      <c r="M14" s="18">
        <f>VLOOKUP($A$10:$A$94,dt!$A$2:$S$78,13,FALSE)</f>
        <v>1</v>
      </c>
      <c r="N14" s="18">
        <f>VLOOKUP($A$10:$A$94,dt!$A$2:$S$78,14,FALSE)</f>
        <v>0</v>
      </c>
      <c r="O14" s="18">
        <f>VLOOKUP($A$10:$A$94,dt!$A$2:$S$78,15,FALSE)</f>
        <v>0</v>
      </c>
      <c r="P14" s="18">
        <f>VLOOKUP($A$10:$A$94,dt!$A$2:$S$78,16,FALSE)</f>
        <v>0</v>
      </c>
      <c r="Q14" s="18">
        <f>VLOOKUP($A$10:$A$94,dt!$A$2:$S$78,17,FALSE)</f>
        <v>0</v>
      </c>
      <c r="R14" s="18">
        <f>VLOOKUP($A$10:$A$94,dt!$A$2:$S$78,18,FALSE)</f>
        <v>2977750</v>
      </c>
      <c r="S14" s="18">
        <f>VLOOKUP($A$10:$A$94,dt!$A$2:$S$78,19,FALSE)</f>
        <v>14065</v>
      </c>
    </row>
    <row r="15" spans="1:19" ht="20.45" customHeight="1">
      <c r="A15" s="21" t="s">
        <v>73</v>
      </c>
      <c r="B15" s="18">
        <f>VLOOKUP($A$10:$A$94,dt!$A$2:$S$78,2,FALSE)</f>
        <v>930173</v>
      </c>
      <c r="C15" s="18">
        <f>VLOOKUP($A$10:$A$94,dt!$A$2:$S$78,3,FALSE)</f>
        <v>20810</v>
      </c>
      <c r="D15" s="18">
        <f>VLOOKUP($A$10:$A$94,dt!$A$2:$S$78,4,FALSE)</f>
        <v>1961</v>
      </c>
      <c r="E15" s="18">
        <f>VLOOKUP($A$10:$A$94,dt!$A$2:$S$78,5,FALSE)</f>
        <v>24</v>
      </c>
      <c r="F15" s="18">
        <f>VLOOKUP($A$10:$A$94,dt!$A$2:$S$78,6,FALSE)</f>
        <v>53730985</v>
      </c>
      <c r="G15" s="18">
        <f>VLOOKUP($A$10:$A$94,dt!$A$2:$S$78,7,FALSE)</f>
        <v>336</v>
      </c>
      <c r="H15" s="18">
        <f>VLOOKUP($A$10:$A$94,dt!$A$2:$S$78,8,FALSE)</f>
        <v>492093</v>
      </c>
      <c r="I15" s="18">
        <f>VLOOKUP($A$10:$A$94,dt!$A$2:$S$78,9,FALSE)</f>
        <v>1223</v>
      </c>
      <c r="J15" s="18">
        <f>VLOOKUP($A$10:$A$94,dt!$A$2:$S$78,10,FALSE)</f>
        <v>40537</v>
      </c>
      <c r="K15" s="18">
        <f>VLOOKUP($A$10:$A$94,dt!$A$2:$S$78,11,FALSE)</f>
        <v>6</v>
      </c>
      <c r="L15" s="18">
        <f>VLOOKUP($A$10:$A$94,dt!$A$2:$S$78,12,FALSE)</f>
        <v>2691369</v>
      </c>
      <c r="M15" s="18">
        <f>VLOOKUP($A$10:$A$94,dt!$A$2:$S$78,13,FALSE)</f>
        <v>27</v>
      </c>
      <c r="N15" s="18">
        <f>VLOOKUP($A$10:$A$94,dt!$A$2:$S$78,14,FALSE)</f>
        <v>37</v>
      </c>
      <c r="O15" s="18">
        <f>VLOOKUP($A$10:$A$94,dt!$A$2:$S$78,15,FALSE)</f>
        <v>3</v>
      </c>
      <c r="P15" s="18">
        <f>VLOOKUP($A$10:$A$94,dt!$A$2:$S$78,16,FALSE)</f>
        <v>337104</v>
      </c>
      <c r="Q15" s="18">
        <f>VLOOKUP($A$10:$A$94,dt!$A$2:$S$78,17,FALSE)</f>
        <v>10</v>
      </c>
      <c r="R15" s="18">
        <f>VLOOKUP($A$10:$A$94,dt!$A$2:$S$78,18,FALSE)</f>
        <v>58224259</v>
      </c>
      <c r="S15" s="18">
        <f>VLOOKUP($A$10:$A$94,dt!$A$2:$S$78,19,FALSE)</f>
        <v>21478</v>
      </c>
    </row>
    <row r="16" spans="1:19" ht="20.45" customHeight="1">
      <c r="A16" s="21" t="s">
        <v>86</v>
      </c>
      <c r="B16" s="18">
        <f>VLOOKUP($A$10:$A$94,dt!$A$2:$S$78,2,FALSE)</f>
        <v>199224</v>
      </c>
      <c r="C16" s="18">
        <f>VLOOKUP($A$10:$A$94,dt!$A$2:$S$78,3,FALSE)</f>
        <v>3982</v>
      </c>
      <c r="D16" s="18">
        <f>VLOOKUP($A$10:$A$94,dt!$A$2:$S$78,4,FALSE)</f>
        <v>21</v>
      </c>
      <c r="E16" s="18">
        <f>VLOOKUP($A$10:$A$94,dt!$A$2:$S$78,5,FALSE)</f>
        <v>2</v>
      </c>
      <c r="F16" s="18">
        <f>VLOOKUP($A$10:$A$94,dt!$A$2:$S$78,6,FALSE)</f>
        <v>2191340</v>
      </c>
      <c r="G16" s="18">
        <f>VLOOKUP($A$10:$A$94,dt!$A$2:$S$78,7,FALSE)</f>
        <v>38</v>
      </c>
      <c r="H16" s="18">
        <f>VLOOKUP($A$10:$A$94,dt!$A$2:$S$78,8,FALSE)</f>
        <v>53017</v>
      </c>
      <c r="I16" s="18">
        <f>VLOOKUP($A$10:$A$94,dt!$A$2:$S$78,9,FALSE)</f>
        <v>360</v>
      </c>
      <c r="J16" s="18">
        <f>VLOOKUP($A$10:$A$94,dt!$A$2:$S$78,10,FALSE)</f>
        <v>8</v>
      </c>
      <c r="K16" s="18">
        <f>VLOOKUP($A$10:$A$94,dt!$A$2:$S$78,11,FALSE)</f>
        <v>1</v>
      </c>
      <c r="L16" s="18">
        <f>VLOOKUP($A$10:$A$94,dt!$A$2:$S$78,12,FALSE)</f>
        <v>0</v>
      </c>
      <c r="M16" s="18">
        <f>VLOOKUP($A$10:$A$94,dt!$A$2:$S$78,13,FALSE)</f>
        <v>0</v>
      </c>
      <c r="N16" s="18">
        <f>VLOOKUP($A$10:$A$94,dt!$A$2:$S$78,14,FALSE)</f>
        <v>0</v>
      </c>
      <c r="O16" s="18">
        <f>VLOOKUP($A$10:$A$94,dt!$A$2:$S$78,15,FALSE)</f>
        <v>0</v>
      </c>
      <c r="P16" s="18">
        <f>VLOOKUP($A$10:$A$94,dt!$A$2:$S$78,16,FALSE)</f>
        <v>2</v>
      </c>
      <c r="Q16" s="18">
        <f>VLOOKUP($A$10:$A$94,dt!$A$2:$S$78,17,FALSE)</f>
        <v>1</v>
      </c>
      <c r="R16" s="18">
        <f>VLOOKUP($A$10:$A$94,dt!$A$2:$S$78,18,FALSE)</f>
        <v>2443612</v>
      </c>
      <c r="S16" s="18">
        <f>VLOOKUP($A$10:$A$94,dt!$A$2:$S$78,19,FALSE)</f>
        <v>4169</v>
      </c>
    </row>
    <row r="17" spans="1:19" ht="20.45" customHeight="1">
      <c r="A17" s="21" t="s">
        <v>31</v>
      </c>
      <c r="B17" s="18">
        <f>VLOOKUP($A$10:$A$94,dt!$A$2:$S$78,2,FALSE)</f>
        <v>943285</v>
      </c>
      <c r="C17" s="18">
        <f>VLOOKUP($A$10:$A$94,dt!$A$2:$S$78,3,FALSE)</f>
        <v>16345</v>
      </c>
      <c r="D17" s="18">
        <f>VLOOKUP($A$10:$A$94,dt!$A$2:$S$78,4,FALSE)</f>
        <v>77493</v>
      </c>
      <c r="E17" s="18">
        <f>VLOOKUP($A$10:$A$94,dt!$A$2:$S$78,5,FALSE)</f>
        <v>34</v>
      </c>
      <c r="F17" s="18">
        <f>VLOOKUP($A$10:$A$94,dt!$A$2:$S$78,6,FALSE)</f>
        <v>6374771</v>
      </c>
      <c r="G17" s="18">
        <f>VLOOKUP($A$10:$A$94,dt!$A$2:$S$78,7,FALSE)</f>
        <v>139</v>
      </c>
      <c r="H17" s="18">
        <f>VLOOKUP($A$10:$A$94,dt!$A$2:$S$78,8,FALSE)</f>
        <v>72832</v>
      </c>
      <c r="I17" s="18">
        <f>VLOOKUP($A$10:$A$94,dt!$A$2:$S$78,9,FALSE)</f>
        <v>1982</v>
      </c>
      <c r="J17" s="18">
        <f>VLOOKUP($A$10:$A$94,dt!$A$2:$S$78,10,FALSE)</f>
        <v>42</v>
      </c>
      <c r="K17" s="18">
        <f>VLOOKUP($A$10:$A$94,dt!$A$2:$S$78,11,FALSE)</f>
        <v>6</v>
      </c>
      <c r="L17" s="18">
        <f>VLOOKUP($A$10:$A$94,dt!$A$2:$S$78,12,FALSE)</f>
        <v>143</v>
      </c>
      <c r="M17" s="18">
        <f>VLOOKUP($A$10:$A$94,dt!$A$2:$S$78,13,FALSE)</f>
        <v>12</v>
      </c>
      <c r="N17" s="18">
        <f>VLOOKUP($A$10:$A$94,dt!$A$2:$S$78,14,FALSE)</f>
        <v>0</v>
      </c>
      <c r="O17" s="18">
        <f>VLOOKUP($A$10:$A$94,dt!$A$2:$S$78,15,FALSE)</f>
        <v>0</v>
      </c>
      <c r="P17" s="18">
        <f>VLOOKUP($A$10:$A$94,dt!$A$2:$S$78,16,FALSE)</f>
        <v>77</v>
      </c>
      <c r="Q17" s="18">
        <f>VLOOKUP($A$10:$A$94,dt!$A$2:$S$78,17,FALSE)</f>
        <v>7</v>
      </c>
      <c r="R17" s="18">
        <f>VLOOKUP($A$10:$A$94,dt!$A$2:$S$78,18,FALSE)</f>
        <v>7468643</v>
      </c>
      <c r="S17" s="18">
        <f>VLOOKUP($A$10:$A$94,dt!$A$2:$S$78,19,FALSE)</f>
        <v>16911</v>
      </c>
    </row>
    <row r="18" spans="1:19" ht="20.45" customHeight="1">
      <c r="A18" s="21" t="s">
        <v>85</v>
      </c>
      <c r="B18" s="18">
        <f>VLOOKUP($A$10:$A$94,dt!$A$2:$S$78,2,FALSE)</f>
        <v>520567</v>
      </c>
      <c r="C18" s="18">
        <f>VLOOKUP($A$10:$A$94,dt!$A$2:$S$78,3,FALSE)</f>
        <v>11534</v>
      </c>
      <c r="D18" s="18">
        <f>VLOOKUP($A$10:$A$94,dt!$A$2:$S$78,4,FALSE)</f>
        <v>24478</v>
      </c>
      <c r="E18" s="18">
        <f>VLOOKUP($A$10:$A$94,dt!$A$2:$S$78,5,FALSE)</f>
        <v>58</v>
      </c>
      <c r="F18" s="18">
        <f>VLOOKUP($A$10:$A$94,dt!$A$2:$S$78,6,FALSE)</f>
        <v>24887799</v>
      </c>
      <c r="G18" s="18">
        <f>VLOOKUP($A$10:$A$94,dt!$A$2:$S$78,7,FALSE)</f>
        <v>212</v>
      </c>
      <c r="H18" s="18">
        <f>VLOOKUP($A$10:$A$94,dt!$A$2:$S$78,8,FALSE)</f>
        <v>1923861</v>
      </c>
      <c r="I18" s="18">
        <f>VLOOKUP($A$10:$A$94,dt!$A$2:$S$78,9,FALSE)</f>
        <v>1288</v>
      </c>
      <c r="J18" s="18">
        <f>VLOOKUP($A$10:$A$94,dt!$A$2:$S$78,10,FALSE)</f>
        <v>45</v>
      </c>
      <c r="K18" s="18">
        <f>VLOOKUP($A$10:$A$94,dt!$A$2:$S$78,11,FALSE)</f>
        <v>1</v>
      </c>
      <c r="L18" s="18">
        <f>VLOOKUP($A$10:$A$94,dt!$A$2:$S$78,12,FALSE)</f>
        <v>2026849</v>
      </c>
      <c r="M18" s="18">
        <f>VLOOKUP($A$10:$A$94,dt!$A$2:$S$78,13,FALSE)</f>
        <v>10</v>
      </c>
      <c r="N18" s="18">
        <f>VLOOKUP($A$10:$A$94,dt!$A$2:$S$78,14,FALSE)</f>
        <v>4394</v>
      </c>
      <c r="O18" s="18">
        <f>VLOOKUP($A$10:$A$94,dt!$A$2:$S$78,15,FALSE)</f>
        <v>2</v>
      </c>
      <c r="P18" s="18">
        <f>VLOOKUP($A$10:$A$94,dt!$A$2:$S$78,16,FALSE)</f>
        <v>154017</v>
      </c>
      <c r="Q18" s="18">
        <f>VLOOKUP($A$10:$A$94,dt!$A$2:$S$78,17,FALSE)</f>
        <v>4</v>
      </c>
      <c r="R18" s="18">
        <f>VLOOKUP($A$10:$A$94,dt!$A$2:$S$78,18,FALSE)</f>
        <v>29542010</v>
      </c>
      <c r="S18" s="18">
        <f>VLOOKUP($A$10:$A$94,dt!$A$2:$S$78,19,FALSE)</f>
        <v>12094</v>
      </c>
    </row>
    <row r="19" spans="1:19" ht="20.45" customHeight="1">
      <c r="A19" s="20" t="s">
        <v>7</v>
      </c>
      <c r="B19" s="16">
        <f t="shared" ref="B19:I19" si="8">SUM(B20:B28)</f>
        <v>4131180</v>
      </c>
      <c r="C19" s="16">
        <f t="shared" si="8"/>
        <v>100749</v>
      </c>
      <c r="D19" s="16">
        <f t="shared" si="8"/>
        <v>148145</v>
      </c>
      <c r="E19" s="16">
        <f t="shared" si="8"/>
        <v>2131</v>
      </c>
      <c r="F19" s="16">
        <f t="shared" si="8"/>
        <v>76513549</v>
      </c>
      <c r="G19" s="16">
        <f t="shared" si="8"/>
        <v>2951</v>
      </c>
      <c r="H19" s="16">
        <f t="shared" si="8"/>
        <v>26445810</v>
      </c>
      <c r="I19" s="16">
        <f t="shared" si="8"/>
        <v>8096</v>
      </c>
      <c r="J19" s="16">
        <f>SUM(J20:J28)</f>
        <v>58896</v>
      </c>
      <c r="K19" s="16">
        <f>SUM(K20:K28)</f>
        <v>15</v>
      </c>
      <c r="L19" s="16">
        <f t="shared" ref="L19:M19" si="9">SUM(L20:L28)</f>
        <v>2558521</v>
      </c>
      <c r="M19" s="16">
        <f t="shared" si="9"/>
        <v>106</v>
      </c>
      <c r="N19" s="16">
        <f>SUM(N20:N28)</f>
        <v>91</v>
      </c>
      <c r="O19" s="16">
        <f>SUM(O20:O28)</f>
        <v>11</v>
      </c>
      <c r="P19" s="16">
        <f t="shared" ref="P19:Q19" si="10">SUM(P20:P28)</f>
        <v>457868</v>
      </c>
      <c r="Q19" s="16">
        <f t="shared" si="10"/>
        <v>72</v>
      </c>
      <c r="R19" s="16">
        <f t="shared" ref="R19" si="11">SUM(R20:R28)</f>
        <v>110314060</v>
      </c>
      <c r="S19" s="16">
        <f>SUM(S20:S28)</f>
        <v>106709</v>
      </c>
    </row>
    <row r="20" spans="1:19" ht="20.45" customHeight="1">
      <c r="A20" s="21" t="s">
        <v>81</v>
      </c>
      <c r="B20" s="18">
        <f>VLOOKUP($A$10:$A$94,dt!$A$2:$S$78,2,FALSE)</f>
        <v>47111</v>
      </c>
      <c r="C20" s="18">
        <f>VLOOKUP($A$10:$A$94,dt!$A$2:$S$78,3,FALSE)</f>
        <v>1896</v>
      </c>
      <c r="D20" s="18">
        <f>VLOOKUP($A$10:$A$94,dt!$A$2:$S$78,4,FALSE)</f>
        <v>586</v>
      </c>
      <c r="E20" s="18">
        <f>VLOOKUP($A$10:$A$94,dt!$A$2:$S$78,5,FALSE)</f>
        <v>26</v>
      </c>
      <c r="F20" s="18">
        <f>VLOOKUP($A$10:$A$94,dt!$A$2:$S$78,6,FALSE)</f>
        <v>194</v>
      </c>
      <c r="G20" s="18">
        <f>VLOOKUP($A$10:$A$94,dt!$A$2:$S$78,7,FALSE)</f>
        <v>9</v>
      </c>
      <c r="H20" s="18">
        <f>VLOOKUP($A$10:$A$94,dt!$A$2:$S$78,8,FALSE)</f>
        <v>2117</v>
      </c>
      <c r="I20" s="18">
        <f>VLOOKUP($A$10:$A$94,dt!$A$2:$S$78,9,FALSE)</f>
        <v>78</v>
      </c>
      <c r="J20" s="18">
        <f>VLOOKUP($A$10:$A$94,dt!$A$2:$S$78,10,FALSE)</f>
        <v>0</v>
      </c>
      <c r="K20" s="18">
        <f>VLOOKUP($A$10:$A$94,dt!$A$2:$S$78,11,FALSE)</f>
        <v>0</v>
      </c>
      <c r="L20" s="18">
        <f>VLOOKUP($A$10:$A$94,dt!$A$2:$S$78,12,FALSE)</f>
        <v>50</v>
      </c>
      <c r="M20" s="18">
        <f>VLOOKUP($A$10:$A$94,dt!$A$2:$S$78,13,FALSE)</f>
        <v>3</v>
      </c>
      <c r="N20" s="18">
        <f>VLOOKUP($A$10:$A$94,dt!$A$2:$S$78,14,FALSE)</f>
        <v>0</v>
      </c>
      <c r="O20" s="18">
        <f>VLOOKUP($A$10:$A$94,dt!$A$2:$S$78,15,FALSE)</f>
        <v>0</v>
      </c>
      <c r="P20" s="18">
        <f>VLOOKUP($A$10:$A$94,dt!$A$2:$S$78,16,FALSE)</f>
        <v>1</v>
      </c>
      <c r="Q20" s="18">
        <f>VLOOKUP($A$10:$A$94,dt!$A$2:$S$78,17,FALSE)</f>
        <v>1</v>
      </c>
      <c r="R20" s="18">
        <f>VLOOKUP($A$10:$A$94,dt!$A$2:$S$78,18,FALSE)</f>
        <v>50059</v>
      </c>
      <c r="S20" s="18">
        <f>VLOOKUP($A$10:$A$94,dt!$A$2:$S$78,19,FALSE)</f>
        <v>1942</v>
      </c>
    </row>
    <row r="21" spans="1:19" ht="20.45" customHeight="1">
      <c r="A21" s="21" t="s">
        <v>30</v>
      </c>
      <c r="B21" s="18">
        <f>VLOOKUP($A$10:$A$94,dt!$A$2:$S$78,2,FALSE)</f>
        <v>419044</v>
      </c>
      <c r="C21" s="18">
        <f>VLOOKUP($A$10:$A$94,dt!$A$2:$S$78,3,FALSE)</f>
        <v>10874</v>
      </c>
      <c r="D21" s="18">
        <f>VLOOKUP($A$10:$A$94,dt!$A$2:$S$78,4,FALSE)</f>
        <v>15358</v>
      </c>
      <c r="E21" s="18">
        <f>VLOOKUP($A$10:$A$94,dt!$A$2:$S$78,5,FALSE)</f>
        <v>21</v>
      </c>
      <c r="F21" s="18">
        <f>VLOOKUP($A$10:$A$94,dt!$A$2:$S$78,6,FALSE)</f>
        <v>31451614</v>
      </c>
      <c r="G21" s="18">
        <f>VLOOKUP($A$10:$A$94,dt!$A$2:$S$78,7,FALSE)</f>
        <v>351</v>
      </c>
      <c r="H21" s="18">
        <f>VLOOKUP($A$10:$A$94,dt!$A$2:$S$78,8,FALSE)</f>
        <v>5800064</v>
      </c>
      <c r="I21" s="18">
        <f>VLOOKUP($A$10:$A$94,dt!$A$2:$S$78,9,FALSE)</f>
        <v>537</v>
      </c>
      <c r="J21" s="18">
        <f>VLOOKUP($A$10:$A$94,dt!$A$2:$S$78,10,FALSE)</f>
        <v>0</v>
      </c>
      <c r="K21" s="18">
        <f>VLOOKUP($A$10:$A$94,dt!$A$2:$S$78,11,FALSE)</f>
        <v>0</v>
      </c>
      <c r="L21" s="18">
        <f>VLOOKUP($A$10:$A$94,dt!$A$2:$S$78,12,FALSE)</f>
        <v>1118551</v>
      </c>
      <c r="M21" s="18">
        <f>VLOOKUP($A$10:$A$94,dt!$A$2:$S$78,13,FALSE)</f>
        <v>11</v>
      </c>
      <c r="N21" s="18">
        <f>VLOOKUP($A$10:$A$94,dt!$A$2:$S$78,14,FALSE)</f>
        <v>5</v>
      </c>
      <c r="O21" s="18">
        <f>VLOOKUP($A$10:$A$94,dt!$A$2:$S$78,15,FALSE)</f>
        <v>4</v>
      </c>
      <c r="P21" s="18">
        <f>VLOOKUP($A$10:$A$94,dt!$A$2:$S$78,16,FALSE)</f>
        <v>343070</v>
      </c>
      <c r="Q21" s="18">
        <f>VLOOKUP($A$10:$A$94,dt!$A$2:$S$78,17,FALSE)</f>
        <v>4</v>
      </c>
      <c r="R21" s="18">
        <f>VLOOKUP($A$10:$A$94,dt!$A$2:$S$78,18,FALSE)</f>
        <v>39147706</v>
      </c>
      <c r="S21" s="18">
        <f>VLOOKUP($A$10:$A$94,dt!$A$2:$S$78,19,FALSE)</f>
        <v>11480</v>
      </c>
    </row>
    <row r="22" spans="1:19" ht="20.45" customHeight="1">
      <c r="A22" s="21" t="s">
        <v>71</v>
      </c>
      <c r="B22" s="18">
        <f>VLOOKUP($A$10:$A$94,dt!$A$2:$S$78,2,FALSE)</f>
        <v>431023</v>
      </c>
      <c r="C22" s="18">
        <f>VLOOKUP($A$10:$A$94,dt!$A$2:$S$78,3,FALSE)</f>
        <v>8855</v>
      </c>
      <c r="D22" s="18">
        <f>VLOOKUP($A$10:$A$94,dt!$A$2:$S$78,4,FALSE)</f>
        <v>7779</v>
      </c>
      <c r="E22" s="18">
        <f>VLOOKUP($A$10:$A$94,dt!$A$2:$S$78,5,FALSE)</f>
        <v>10</v>
      </c>
      <c r="F22" s="18">
        <f>VLOOKUP($A$10:$A$94,dt!$A$2:$S$78,6,FALSE)</f>
        <v>4348554</v>
      </c>
      <c r="G22" s="18">
        <f>VLOOKUP($A$10:$A$94,dt!$A$2:$S$78,7,FALSE)</f>
        <v>195</v>
      </c>
      <c r="H22" s="18">
        <f>VLOOKUP($A$10:$A$94,dt!$A$2:$S$78,8,FALSE)</f>
        <v>391302</v>
      </c>
      <c r="I22" s="18">
        <f>VLOOKUP($A$10:$A$94,dt!$A$2:$S$78,9,FALSE)</f>
        <v>319</v>
      </c>
      <c r="J22" s="18">
        <f>VLOOKUP($A$10:$A$94,dt!$A$2:$S$78,10,FALSE)</f>
        <v>0</v>
      </c>
      <c r="K22" s="18">
        <f>VLOOKUP($A$10:$A$94,dt!$A$2:$S$78,11,FALSE)</f>
        <v>0</v>
      </c>
      <c r="L22" s="18">
        <f>VLOOKUP($A$10:$A$94,dt!$A$2:$S$78,12,FALSE)</f>
        <v>10</v>
      </c>
      <c r="M22" s="18">
        <f>VLOOKUP($A$10:$A$94,dt!$A$2:$S$78,13,FALSE)</f>
        <v>1</v>
      </c>
      <c r="N22" s="18">
        <f>VLOOKUP($A$10:$A$94,dt!$A$2:$S$78,14,FALSE)</f>
        <v>0</v>
      </c>
      <c r="O22" s="18">
        <f>VLOOKUP($A$10:$A$94,dt!$A$2:$S$78,15,FALSE)</f>
        <v>0</v>
      </c>
      <c r="P22" s="18">
        <f>VLOOKUP($A$10:$A$94,dt!$A$2:$S$78,16,FALSE)</f>
        <v>0</v>
      </c>
      <c r="Q22" s="18">
        <f>VLOOKUP($A$10:$A$94,dt!$A$2:$S$78,17,FALSE)</f>
        <v>0</v>
      </c>
      <c r="R22" s="18">
        <f>VLOOKUP($A$10:$A$94,dt!$A$2:$S$78,18,FALSE)</f>
        <v>5178668</v>
      </c>
      <c r="S22" s="18">
        <f>VLOOKUP($A$10:$A$94,dt!$A$2:$S$78,19,FALSE)</f>
        <v>9217</v>
      </c>
    </row>
    <row r="23" spans="1:19" ht="20.45" customHeight="1">
      <c r="A23" s="21" t="s">
        <v>28</v>
      </c>
      <c r="B23" s="18">
        <f>VLOOKUP($A$10:$A$94,dt!$A$2:$S$78,2,FALSE)</f>
        <v>152480</v>
      </c>
      <c r="C23" s="18">
        <f>VLOOKUP($A$10:$A$94,dt!$A$2:$S$78,3,FALSE)</f>
        <v>6000</v>
      </c>
      <c r="D23" s="18">
        <f>VLOOKUP($A$10:$A$94,dt!$A$2:$S$78,4,FALSE)</f>
        <v>89810</v>
      </c>
      <c r="E23" s="18">
        <f>VLOOKUP($A$10:$A$94,dt!$A$2:$S$78,5,FALSE)</f>
        <v>1909</v>
      </c>
      <c r="F23" s="18">
        <f>VLOOKUP($A$10:$A$94,dt!$A$2:$S$78,6,FALSE)</f>
        <v>3926165</v>
      </c>
      <c r="G23" s="18">
        <f>VLOOKUP($A$10:$A$94,dt!$A$2:$S$78,7,FALSE)</f>
        <v>281</v>
      </c>
      <c r="H23" s="18">
        <f>VLOOKUP($A$10:$A$94,dt!$A$2:$S$78,8,FALSE)</f>
        <v>755153</v>
      </c>
      <c r="I23" s="18">
        <f>VLOOKUP($A$10:$A$94,dt!$A$2:$S$78,9,FALSE)</f>
        <v>736</v>
      </c>
      <c r="J23" s="18">
        <f>VLOOKUP($A$10:$A$94,dt!$A$2:$S$78,10,FALSE)</f>
        <v>0</v>
      </c>
      <c r="K23" s="18">
        <f>VLOOKUP($A$10:$A$94,dt!$A$2:$S$78,11,FALSE)</f>
        <v>0</v>
      </c>
      <c r="L23" s="18">
        <f>VLOOKUP($A$10:$A$94,dt!$A$2:$S$78,12,FALSE)</f>
        <v>7602</v>
      </c>
      <c r="M23" s="18">
        <f>VLOOKUP($A$10:$A$94,dt!$A$2:$S$78,13,FALSE)</f>
        <v>2</v>
      </c>
      <c r="N23" s="18">
        <f>VLOOKUP($A$10:$A$94,dt!$A$2:$S$78,14,FALSE)</f>
        <v>0</v>
      </c>
      <c r="O23" s="18">
        <f>VLOOKUP($A$10:$A$94,dt!$A$2:$S$78,15,FALSE)</f>
        <v>0</v>
      </c>
      <c r="P23" s="18">
        <f>VLOOKUP($A$10:$A$94,dt!$A$2:$S$78,16,FALSE)</f>
        <v>0</v>
      </c>
      <c r="Q23" s="18">
        <f>VLOOKUP($A$10:$A$94,dt!$A$2:$S$78,17,FALSE)</f>
        <v>0</v>
      </c>
      <c r="R23" s="18">
        <f>VLOOKUP($A$10:$A$94,dt!$A$2:$S$78,18,FALSE)</f>
        <v>4931210</v>
      </c>
      <c r="S23" s="18">
        <f>VLOOKUP($A$10:$A$94,dt!$A$2:$S$78,19,FALSE)</f>
        <v>8523</v>
      </c>
    </row>
    <row r="24" spans="1:19" ht="20.45" customHeight="1">
      <c r="A24" s="21" t="s">
        <v>37</v>
      </c>
      <c r="B24" s="18">
        <f>VLOOKUP($A$10:$A$94,dt!$A$2:$S$78,2,FALSE)</f>
        <v>103976</v>
      </c>
      <c r="C24" s="18">
        <f>VLOOKUP($A$10:$A$94,dt!$A$2:$S$78,3,FALSE)</f>
        <v>3676</v>
      </c>
      <c r="D24" s="18">
        <f>VLOOKUP($A$10:$A$94,dt!$A$2:$S$78,4,FALSE)</f>
        <v>0</v>
      </c>
      <c r="E24" s="18">
        <f>VLOOKUP($A$10:$A$94,dt!$A$2:$S$78,5,FALSE)</f>
        <v>0</v>
      </c>
      <c r="F24" s="18">
        <f>VLOOKUP($A$10:$A$94,dt!$A$2:$S$78,6,FALSE)</f>
        <v>431601</v>
      </c>
      <c r="G24" s="18">
        <f>VLOOKUP($A$10:$A$94,dt!$A$2:$S$78,7,FALSE)</f>
        <v>13</v>
      </c>
      <c r="H24" s="18">
        <f>VLOOKUP($A$10:$A$94,dt!$A$2:$S$78,8,FALSE)</f>
        <v>28252</v>
      </c>
      <c r="I24" s="18">
        <f>VLOOKUP($A$10:$A$94,dt!$A$2:$S$78,9,FALSE)</f>
        <v>96</v>
      </c>
      <c r="J24" s="18">
        <f>VLOOKUP($A$10:$A$94,dt!$A$2:$S$78,10,FALSE)</f>
        <v>0</v>
      </c>
      <c r="K24" s="18">
        <f>VLOOKUP($A$10:$A$94,dt!$A$2:$S$78,11,FALSE)</f>
        <v>0</v>
      </c>
      <c r="L24" s="18">
        <f>VLOOKUP($A$10:$A$94,dt!$A$2:$S$78,12,FALSE)</f>
        <v>0</v>
      </c>
      <c r="M24" s="18">
        <f>VLOOKUP($A$10:$A$94,dt!$A$2:$S$78,13,FALSE)</f>
        <v>0</v>
      </c>
      <c r="N24" s="18">
        <f>VLOOKUP($A$10:$A$94,dt!$A$2:$S$78,14,FALSE)</f>
        <v>40</v>
      </c>
      <c r="O24" s="18">
        <f>VLOOKUP($A$10:$A$94,dt!$A$2:$S$78,15,FALSE)</f>
        <v>1</v>
      </c>
      <c r="P24" s="18">
        <f>VLOOKUP($A$10:$A$94,dt!$A$2:$S$78,16,FALSE)</f>
        <v>0</v>
      </c>
      <c r="Q24" s="18">
        <f>VLOOKUP($A$10:$A$94,dt!$A$2:$S$78,17,FALSE)</f>
        <v>0</v>
      </c>
      <c r="R24" s="18">
        <f>VLOOKUP($A$10:$A$94,dt!$A$2:$S$78,18,FALSE)</f>
        <v>563869</v>
      </c>
      <c r="S24" s="18">
        <f>VLOOKUP($A$10:$A$94,dt!$A$2:$S$78,19,FALSE)</f>
        <v>3751</v>
      </c>
    </row>
    <row r="25" spans="1:19" ht="20.45" customHeight="1">
      <c r="A25" s="21" t="s">
        <v>29</v>
      </c>
      <c r="B25" s="18">
        <f>VLOOKUP($A$10:$A$94,dt!$A$2:$S$78,2,FALSE)</f>
        <v>489457</v>
      </c>
      <c r="C25" s="18">
        <f>VLOOKUP($A$10:$A$94,dt!$A$2:$S$78,3,FALSE)</f>
        <v>13196</v>
      </c>
      <c r="D25" s="18">
        <f>VLOOKUP($A$10:$A$94,dt!$A$2:$S$78,4,FALSE)</f>
        <v>6117</v>
      </c>
      <c r="E25" s="18">
        <f>VLOOKUP($A$10:$A$94,dt!$A$2:$S$78,5,FALSE)</f>
        <v>71</v>
      </c>
      <c r="F25" s="18">
        <f>VLOOKUP($A$10:$A$94,dt!$A$2:$S$78,6,FALSE)</f>
        <v>4400502</v>
      </c>
      <c r="G25" s="18">
        <f>VLOOKUP($A$10:$A$94,dt!$A$2:$S$78,7,FALSE)</f>
        <v>297</v>
      </c>
      <c r="H25" s="18">
        <f>VLOOKUP($A$10:$A$94,dt!$A$2:$S$78,8,FALSE)</f>
        <v>8269366</v>
      </c>
      <c r="I25" s="18">
        <f>VLOOKUP($A$10:$A$94,dt!$A$2:$S$78,9,FALSE)</f>
        <v>1071</v>
      </c>
      <c r="J25" s="18">
        <f>VLOOKUP($A$10:$A$94,dt!$A$2:$S$78,10,FALSE)</f>
        <v>78</v>
      </c>
      <c r="K25" s="18">
        <f>VLOOKUP($A$10:$A$94,dt!$A$2:$S$78,11,FALSE)</f>
        <v>3</v>
      </c>
      <c r="L25" s="18">
        <f>VLOOKUP($A$10:$A$94,dt!$A$2:$S$78,12,FALSE)</f>
        <v>109788</v>
      </c>
      <c r="M25" s="18">
        <f>VLOOKUP($A$10:$A$94,dt!$A$2:$S$78,13,FALSE)</f>
        <v>5</v>
      </c>
      <c r="N25" s="18">
        <f>VLOOKUP($A$10:$A$94,dt!$A$2:$S$78,14,FALSE)</f>
        <v>4</v>
      </c>
      <c r="O25" s="18">
        <f>VLOOKUP($A$10:$A$94,dt!$A$2:$S$78,15,FALSE)</f>
        <v>2</v>
      </c>
      <c r="P25" s="18">
        <f>VLOOKUP($A$10:$A$94,dt!$A$2:$S$78,16,FALSE)</f>
        <v>42997</v>
      </c>
      <c r="Q25" s="18">
        <f>VLOOKUP($A$10:$A$94,dt!$A$2:$S$78,17,FALSE)</f>
        <v>9</v>
      </c>
      <c r="R25" s="18">
        <f>VLOOKUP($A$10:$A$94,dt!$A$2:$S$78,18,FALSE)</f>
        <v>13318309</v>
      </c>
      <c r="S25" s="18">
        <f>VLOOKUP($A$10:$A$94,dt!$A$2:$S$78,19,FALSE)</f>
        <v>13983</v>
      </c>
    </row>
    <row r="26" spans="1:19" ht="20.45" customHeight="1">
      <c r="A26" s="21" t="s">
        <v>52</v>
      </c>
      <c r="B26" s="18">
        <f>VLOOKUP($A$10:$A$94,dt!$A$2:$S$78,2,FALSE)</f>
        <v>752758</v>
      </c>
      <c r="C26" s="18">
        <f>VLOOKUP($A$10:$A$94,dt!$A$2:$S$78,3,FALSE)</f>
        <v>16701</v>
      </c>
      <c r="D26" s="18">
        <f>VLOOKUP($A$10:$A$94,dt!$A$2:$S$78,4,FALSE)</f>
        <v>25253</v>
      </c>
      <c r="E26" s="18">
        <f>VLOOKUP($A$10:$A$94,dt!$A$2:$S$78,5,FALSE)</f>
        <v>49</v>
      </c>
      <c r="F26" s="18">
        <f>VLOOKUP($A$10:$A$94,dt!$A$2:$S$78,6,FALSE)</f>
        <v>28828062</v>
      </c>
      <c r="G26" s="18">
        <f>VLOOKUP($A$10:$A$94,dt!$A$2:$S$78,7,FALSE)</f>
        <v>727</v>
      </c>
      <c r="H26" s="18">
        <f>VLOOKUP($A$10:$A$94,dt!$A$2:$S$78,8,FALSE)</f>
        <v>2483822</v>
      </c>
      <c r="I26" s="18">
        <f>VLOOKUP($A$10:$A$94,dt!$A$2:$S$78,9,FALSE)</f>
        <v>717</v>
      </c>
      <c r="J26" s="18">
        <f>VLOOKUP($A$10:$A$94,dt!$A$2:$S$78,10,FALSE)</f>
        <v>58690</v>
      </c>
      <c r="K26" s="18">
        <f>VLOOKUP($A$10:$A$94,dt!$A$2:$S$78,11,FALSE)</f>
        <v>1</v>
      </c>
      <c r="L26" s="18">
        <f>VLOOKUP($A$10:$A$94,dt!$A$2:$S$78,12,FALSE)</f>
        <v>1141791</v>
      </c>
      <c r="M26" s="18">
        <f>VLOOKUP($A$10:$A$94,dt!$A$2:$S$78,13,FALSE)</f>
        <v>35</v>
      </c>
      <c r="N26" s="18">
        <f>VLOOKUP($A$10:$A$94,dt!$A$2:$S$78,14,FALSE)</f>
        <v>0</v>
      </c>
      <c r="O26" s="18">
        <f>VLOOKUP($A$10:$A$94,dt!$A$2:$S$78,15,FALSE)</f>
        <v>0</v>
      </c>
      <c r="P26" s="18">
        <f>VLOOKUP($A$10:$A$94,dt!$A$2:$S$78,16,FALSE)</f>
        <v>46139</v>
      </c>
      <c r="Q26" s="18">
        <f>VLOOKUP($A$10:$A$94,dt!$A$2:$S$78,17,FALSE)</f>
        <v>17</v>
      </c>
      <c r="R26" s="18">
        <f>VLOOKUP($A$10:$A$94,dt!$A$2:$S$78,18,FALSE)</f>
        <v>33336515</v>
      </c>
      <c r="S26" s="18">
        <f>VLOOKUP($A$10:$A$94,dt!$A$2:$S$78,19,FALSE)</f>
        <v>17407</v>
      </c>
    </row>
    <row r="27" spans="1:19" ht="20.45" customHeight="1">
      <c r="A27" s="21" t="s">
        <v>39</v>
      </c>
      <c r="B27" s="18">
        <f>VLOOKUP($A$10:$A$94,dt!$A$2:$S$78,2,FALSE)</f>
        <v>280828</v>
      </c>
      <c r="C27" s="18">
        <f>VLOOKUP($A$10:$A$94,dt!$A$2:$S$78,3,FALSE)</f>
        <v>8271</v>
      </c>
      <c r="D27" s="18">
        <f>VLOOKUP($A$10:$A$94,dt!$A$2:$S$78,4,FALSE)</f>
        <v>1903</v>
      </c>
      <c r="E27" s="18">
        <f>VLOOKUP($A$10:$A$94,dt!$A$2:$S$78,5,FALSE)</f>
        <v>14</v>
      </c>
      <c r="F27" s="18">
        <f>VLOOKUP($A$10:$A$94,dt!$A$2:$S$78,6,FALSE)</f>
        <v>2717103</v>
      </c>
      <c r="G27" s="18">
        <f>VLOOKUP($A$10:$A$94,dt!$A$2:$S$78,7,FALSE)</f>
        <v>268</v>
      </c>
      <c r="H27" s="18">
        <f>VLOOKUP($A$10:$A$94,dt!$A$2:$S$78,8,FALSE)</f>
        <v>8345956</v>
      </c>
      <c r="I27" s="18">
        <f>VLOOKUP($A$10:$A$94,dt!$A$2:$S$78,9,FALSE)</f>
        <v>860</v>
      </c>
      <c r="J27" s="18">
        <f>VLOOKUP($A$10:$A$94,dt!$A$2:$S$78,10,FALSE)</f>
        <v>0</v>
      </c>
      <c r="K27" s="18">
        <f>VLOOKUP($A$10:$A$94,dt!$A$2:$S$78,11,FALSE)</f>
        <v>0</v>
      </c>
      <c r="L27" s="18">
        <f>VLOOKUP($A$10:$A$94,dt!$A$2:$S$78,12,FALSE)</f>
        <v>180008</v>
      </c>
      <c r="M27" s="18">
        <f>VLOOKUP($A$10:$A$94,dt!$A$2:$S$78,13,FALSE)</f>
        <v>2</v>
      </c>
      <c r="N27" s="18">
        <f>VLOOKUP($A$10:$A$94,dt!$A$2:$S$78,14,FALSE)</f>
        <v>0</v>
      </c>
      <c r="O27" s="18">
        <f>VLOOKUP($A$10:$A$94,dt!$A$2:$S$78,15,FALSE)</f>
        <v>0</v>
      </c>
      <c r="P27" s="18">
        <f>VLOOKUP($A$10:$A$94,dt!$A$2:$S$78,16,FALSE)</f>
        <v>25000</v>
      </c>
      <c r="Q27" s="18">
        <f>VLOOKUP($A$10:$A$94,dt!$A$2:$S$78,17,FALSE)</f>
        <v>1</v>
      </c>
      <c r="R27" s="18">
        <f>VLOOKUP($A$10:$A$94,dt!$A$2:$S$78,18,FALSE)</f>
        <v>11550798</v>
      </c>
      <c r="S27" s="18">
        <f>VLOOKUP($A$10:$A$94,dt!$A$2:$S$78,19,FALSE)</f>
        <v>8951</v>
      </c>
    </row>
    <row r="28" spans="1:19" ht="20.45" customHeight="1">
      <c r="A28" s="21" t="s">
        <v>84</v>
      </c>
      <c r="B28" s="18">
        <f>VLOOKUP($A$10:$A$94,dt!$A$2:$S$78,2,FALSE)</f>
        <v>1454503</v>
      </c>
      <c r="C28" s="18">
        <f>VLOOKUP($A$10:$A$94,dt!$A$2:$S$78,3,FALSE)</f>
        <v>31280</v>
      </c>
      <c r="D28" s="18">
        <f>VLOOKUP($A$10:$A$94,dt!$A$2:$S$78,4,FALSE)</f>
        <v>1339</v>
      </c>
      <c r="E28" s="18">
        <f>VLOOKUP($A$10:$A$94,dt!$A$2:$S$78,5,FALSE)</f>
        <v>31</v>
      </c>
      <c r="F28" s="18">
        <f>VLOOKUP($A$10:$A$94,dt!$A$2:$S$78,6,FALSE)</f>
        <v>409754</v>
      </c>
      <c r="G28" s="18">
        <f>VLOOKUP($A$10:$A$94,dt!$A$2:$S$78,7,FALSE)</f>
        <v>810</v>
      </c>
      <c r="H28" s="18">
        <f>VLOOKUP($A$10:$A$94,dt!$A$2:$S$78,8,FALSE)</f>
        <v>369778</v>
      </c>
      <c r="I28" s="18">
        <f>VLOOKUP($A$10:$A$94,dt!$A$2:$S$78,9,FALSE)</f>
        <v>3682</v>
      </c>
      <c r="J28" s="18">
        <f>VLOOKUP($A$10:$A$94,dt!$A$2:$S$78,10,FALSE)</f>
        <v>128</v>
      </c>
      <c r="K28" s="18">
        <f>VLOOKUP($A$10:$A$94,dt!$A$2:$S$78,11,FALSE)</f>
        <v>11</v>
      </c>
      <c r="L28" s="18">
        <f>VLOOKUP($A$10:$A$94,dt!$A$2:$S$78,12,FALSE)</f>
        <v>721</v>
      </c>
      <c r="M28" s="18">
        <f>VLOOKUP($A$10:$A$94,dt!$A$2:$S$78,13,FALSE)</f>
        <v>47</v>
      </c>
      <c r="N28" s="18">
        <f>VLOOKUP($A$10:$A$94,dt!$A$2:$S$78,14,FALSE)</f>
        <v>42</v>
      </c>
      <c r="O28" s="18">
        <f>VLOOKUP($A$10:$A$94,dt!$A$2:$S$78,15,FALSE)</f>
        <v>4</v>
      </c>
      <c r="P28" s="18">
        <f>VLOOKUP($A$10:$A$94,dt!$A$2:$S$78,16,FALSE)</f>
        <v>661</v>
      </c>
      <c r="Q28" s="18">
        <f>VLOOKUP($A$10:$A$94,dt!$A$2:$S$78,17,FALSE)</f>
        <v>40</v>
      </c>
      <c r="R28" s="18">
        <f>VLOOKUP($A$10:$A$94,dt!$A$2:$S$78,18,FALSE)</f>
        <v>2236926</v>
      </c>
      <c r="S28" s="18">
        <f>VLOOKUP($A$10:$A$94,dt!$A$2:$S$78,19,FALSE)</f>
        <v>31455</v>
      </c>
    </row>
    <row r="29" spans="1:19" ht="20.45" customHeight="1">
      <c r="A29" s="20" t="s">
        <v>8</v>
      </c>
      <c r="B29" s="16">
        <f t="shared" ref="B29:I29" si="12">SUM(B30:B37)</f>
        <v>28729329</v>
      </c>
      <c r="C29" s="16">
        <f t="shared" si="12"/>
        <v>750855</v>
      </c>
      <c r="D29" s="16">
        <f t="shared" si="12"/>
        <v>419160</v>
      </c>
      <c r="E29" s="16">
        <f t="shared" si="12"/>
        <v>3619</v>
      </c>
      <c r="F29" s="16">
        <f t="shared" si="12"/>
        <v>33661186</v>
      </c>
      <c r="G29" s="16">
        <f t="shared" si="12"/>
        <v>8477</v>
      </c>
      <c r="H29" s="16">
        <f t="shared" si="12"/>
        <v>4211130</v>
      </c>
      <c r="I29" s="16">
        <f t="shared" si="12"/>
        <v>38367</v>
      </c>
      <c r="J29" s="16">
        <f>SUM(J30:J37)</f>
        <v>83494</v>
      </c>
      <c r="K29" s="16">
        <f>SUM(K30:K37)</f>
        <v>622</v>
      </c>
      <c r="L29" s="16">
        <f t="shared" ref="L29:M29" si="13">SUM(L30:L37)</f>
        <v>3047343</v>
      </c>
      <c r="M29" s="16">
        <f t="shared" si="13"/>
        <v>1999</v>
      </c>
      <c r="N29" s="16">
        <f>SUM(N30:N37)</f>
        <v>17462</v>
      </c>
      <c r="O29" s="16">
        <f>SUM(O30:O37)</f>
        <v>565</v>
      </c>
      <c r="P29" s="16">
        <f t="shared" ref="P29:Q29" si="14">SUM(P30:P37)</f>
        <v>106725</v>
      </c>
      <c r="Q29" s="16">
        <f t="shared" si="14"/>
        <v>926</v>
      </c>
      <c r="R29" s="16">
        <f t="shared" ref="R29" si="15">SUM(R30:R37)</f>
        <v>70275829</v>
      </c>
      <c r="S29" s="16">
        <f>SUM(S30:S37)</f>
        <v>760304</v>
      </c>
    </row>
    <row r="30" spans="1:19" ht="20.45" customHeight="1">
      <c r="A30" s="21" t="s">
        <v>42</v>
      </c>
      <c r="B30" s="18">
        <f>VLOOKUP($A$10:$A$94,dt!$A$2:$S$78,2,FALSE)</f>
        <v>5809237</v>
      </c>
      <c r="C30" s="18">
        <f>VLOOKUP($A$10:$A$94,dt!$A$2:$S$78,3,FALSE)</f>
        <v>163365</v>
      </c>
      <c r="D30" s="18">
        <f>VLOOKUP($A$10:$A$94,dt!$A$2:$S$78,4,FALSE)</f>
        <v>207387</v>
      </c>
      <c r="E30" s="18">
        <f>VLOOKUP($A$10:$A$94,dt!$A$2:$S$78,5,FALSE)</f>
        <v>673</v>
      </c>
      <c r="F30" s="18">
        <f>VLOOKUP($A$10:$A$94,dt!$A$2:$S$78,6,FALSE)</f>
        <v>16879215</v>
      </c>
      <c r="G30" s="18">
        <f>VLOOKUP($A$10:$A$94,dt!$A$2:$S$78,7,FALSE)</f>
        <v>2938</v>
      </c>
      <c r="H30" s="18">
        <f>VLOOKUP($A$10:$A$94,dt!$A$2:$S$78,8,FALSE)</f>
        <v>943920</v>
      </c>
      <c r="I30" s="18">
        <f>VLOOKUP($A$10:$A$94,dt!$A$2:$S$78,9,FALSE)</f>
        <v>10555</v>
      </c>
      <c r="J30" s="18">
        <f>VLOOKUP($A$10:$A$94,dt!$A$2:$S$78,10,FALSE)</f>
        <v>1047</v>
      </c>
      <c r="K30" s="18">
        <f>VLOOKUP($A$10:$A$94,dt!$A$2:$S$78,11,FALSE)</f>
        <v>195</v>
      </c>
      <c r="L30" s="18">
        <f>VLOOKUP($A$10:$A$94,dt!$A$2:$S$78,12,FALSE)</f>
        <v>2889461</v>
      </c>
      <c r="M30" s="18">
        <f>VLOOKUP($A$10:$A$94,dt!$A$2:$S$78,13,FALSE)</f>
        <v>608</v>
      </c>
      <c r="N30" s="18">
        <f>VLOOKUP($A$10:$A$94,dt!$A$2:$S$78,14,FALSE)</f>
        <v>14956</v>
      </c>
      <c r="O30" s="18">
        <f>VLOOKUP($A$10:$A$94,dt!$A$2:$S$78,15,FALSE)</f>
        <v>100</v>
      </c>
      <c r="P30" s="18">
        <f>VLOOKUP($A$10:$A$94,dt!$A$2:$S$78,16,FALSE)</f>
        <v>100481</v>
      </c>
      <c r="Q30" s="18">
        <f>VLOOKUP($A$10:$A$94,dt!$A$2:$S$78,17,FALSE)</f>
        <v>348</v>
      </c>
      <c r="R30" s="18">
        <f>VLOOKUP($A$10:$A$94,dt!$A$2:$S$78,18,FALSE)</f>
        <v>26845704</v>
      </c>
      <c r="S30" s="18">
        <f>VLOOKUP($A$10:$A$94,dt!$A$2:$S$78,19,FALSE)</f>
        <v>166425</v>
      </c>
    </row>
    <row r="31" spans="1:19" ht="20.45" customHeight="1">
      <c r="A31" s="21" t="s">
        <v>49</v>
      </c>
      <c r="B31" s="18">
        <f>VLOOKUP($A$10:$A$94,dt!$A$2:$S$78,2,FALSE)</f>
        <v>4932643</v>
      </c>
      <c r="C31" s="18">
        <f>VLOOKUP($A$10:$A$94,dt!$A$2:$S$78,3,FALSE)</f>
        <v>120783</v>
      </c>
      <c r="D31" s="18">
        <f>VLOOKUP($A$10:$A$94,dt!$A$2:$S$78,4,FALSE)</f>
        <v>140191</v>
      </c>
      <c r="E31" s="18">
        <f>VLOOKUP($A$10:$A$94,dt!$A$2:$S$78,5,FALSE)</f>
        <v>992</v>
      </c>
      <c r="F31" s="18">
        <f>VLOOKUP($A$10:$A$94,dt!$A$2:$S$78,6,FALSE)</f>
        <v>6977082</v>
      </c>
      <c r="G31" s="18">
        <f>VLOOKUP($A$10:$A$94,dt!$A$2:$S$78,7,FALSE)</f>
        <v>904</v>
      </c>
      <c r="H31" s="18">
        <f>VLOOKUP($A$10:$A$94,dt!$A$2:$S$78,8,FALSE)</f>
        <v>322114</v>
      </c>
      <c r="I31" s="18">
        <f>VLOOKUP($A$10:$A$94,dt!$A$2:$S$78,9,FALSE)</f>
        <v>5764</v>
      </c>
      <c r="J31" s="18">
        <f>VLOOKUP($A$10:$A$94,dt!$A$2:$S$78,10,FALSE)</f>
        <v>1235</v>
      </c>
      <c r="K31" s="18">
        <f>VLOOKUP($A$10:$A$94,dt!$A$2:$S$78,11,FALSE)</f>
        <v>107</v>
      </c>
      <c r="L31" s="18">
        <f>VLOOKUP($A$10:$A$94,dt!$A$2:$S$78,12,FALSE)</f>
        <v>3868</v>
      </c>
      <c r="M31" s="18">
        <f>VLOOKUP($A$10:$A$94,dt!$A$2:$S$78,13,FALSE)</f>
        <v>283</v>
      </c>
      <c r="N31" s="18">
        <f>VLOOKUP($A$10:$A$94,dt!$A$2:$S$78,14,FALSE)</f>
        <v>490</v>
      </c>
      <c r="O31" s="18">
        <f>VLOOKUP($A$10:$A$94,dt!$A$2:$S$78,15,FALSE)</f>
        <v>36</v>
      </c>
      <c r="P31" s="18">
        <f>VLOOKUP($A$10:$A$94,dt!$A$2:$S$78,16,FALSE)</f>
        <v>1589</v>
      </c>
      <c r="Q31" s="18">
        <f>VLOOKUP($A$10:$A$94,dt!$A$2:$S$78,17,FALSE)</f>
        <v>67</v>
      </c>
      <c r="R31" s="18">
        <f>VLOOKUP($A$10:$A$94,dt!$A$2:$S$78,18,FALSE)</f>
        <v>12379212</v>
      </c>
      <c r="S31" s="18">
        <f>VLOOKUP($A$10:$A$94,dt!$A$2:$S$78,19,FALSE)</f>
        <v>121933</v>
      </c>
    </row>
    <row r="32" spans="1:19" ht="20.45" customHeight="1">
      <c r="A32" s="21" t="s">
        <v>90</v>
      </c>
      <c r="B32" s="18">
        <f>VLOOKUP($A$10:$A$94,dt!$A$2:$S$78,2,FALSE)</f>
        <v>4452144</v>
      </c>
      <c r="C32" s="18">
        <f>VLOOKUP($A$10:$A$94,dt!$A$2:$S$78,3,FALSE)</f>
        <v>119197</v>
      </c>
      <c r="D32" s="18">
        <f>VLOOKUP($A$10:$A$94,dt!$A$2:$S$78,4,FALSE)</f>
        <v>33846</v>
      </c>
      <c r="E32" s="18">
        <f>VLOOKUP($A$10:$A$94,dt!$A$2:$S$78,5,FALSE)</f>
        <v>796</v>
      </c>
      <c r="F32" s="18">
        <f>VLOOKUP($A$10:$A$94,dt!$A$2:$S$78,6,FALSE)</f>
        <v>565221</v>
      </c>
      <c r="G32" s="18">
        <f>VLOOKUP($A$10:$A$94,dt!$A$2:$S$78,7,FALSE)</f>
        <v>1110</v>
      </c>
      <c r="H32" s="18">
        <f>VLOOKUP($A$10:$A$94,dt!$A$2:$S$78,8,FALSE)</f>
        <v>223865</v>
      </c>
      <c r="I32" s="18">
        <f>VLOOKUP($A$10:$A$94,dt!$A$2:$S$78,9,FALSE)</f>
        <v>7318</v>
      </c>
      <c r="J32" s="18">
        <f>VLOOKUP($A$10:$A$94,dt!$A$2:$S$78,10,FALSE)</f>
        <v>1084</v>
      </c>
      <c r="K32" s="18">
        <f>VLOOKUP($A$10:$A$94,dt!$A$2:$S$78,11,FALSE)</f>
        <v>106</v>
      </c>
      <c r="L32" s="18">
        <f>VLOOKUP($A$10:$A$94,dt!$A$2:$S$78,12,FALSE)</f>
        <v>8309</v>
      </c>
      <c r="M32" s="18">
        <f>VLOOKUP($A$10:$A$94,dt!$A$2:$S$78,13,FALSE)</f>
        <v>663</v>
      </c>
      <c r="N32" s="18">
        <f>VLOOKUP($A$10:$A$94,dt!$A$2:$S$78,14,FALSE)</f>
        <v>298</v>
      </c>
      <c r="O32" s="18">
        <f>VLOOKUP($A$10:$A$94,dt!$A$2:$S$78,15,FALSE)</f>
        <v>21</v>
      </c>
      <c r="P32" s="18">
        <f>VLOOKUP($A$10:$A$94,dt!$A$2:$S$78,16,FALSE)</f>
        <v>2281</v>
      </c>
      <c r="Q32" s="18">
        <f>VLOOKUP($A$10:$A$94,dt!$A$2:$S$78,17,FALSE)</f>
        <v>219</v>
      </c>
      <c r="R32" s="18">
        <f>VLOOKUP($A$10:$A$94,dt!$A$2:$S$78,18,FALSE)</f>
        <v>5287048</v>
      </c>
      <c r="S32" s="18">
        <f>VLOOKUP($A$10:$A$94,dt!$A$2:$S$78,19,FALSE)</f>
        <v>120235</v>
      </c>
    </row>
    <row r="33" spans="1:19" ht="20.45" customHeight="1">
      <c r="A33" s="21" t="s">
        <v>77</v>
      </c>
      <c r="B33" s="18">
        <f>VLOOKUP($A$10:$A$94,dt!$A$2:$S$78,2,FALSE)</f>
        <v>3441477</v>
      </c>
      <c r="C33" s="18">
        <f>VLOOKUP($A$10:$A$94,dt!$A$2:$S$78,3,FALSE)</f>
        <v>96327</v>
      </c>
      <c r="D33" s="18">
        <f>VLOOKUP($A$10:$A$94,dt!$A$2:$S$78,4,FALSE)</f>
        <v>5539</v>
      </c>
      <c r="E33" s="18">
        <f>VLOOKUP($A$10:$A$94,dt!$A$2:$S$78,5,FALSE)</f>
        <v>184</v>
      </c>
      <c r="F33" s="18">
        <f>VLOOKUP($A$10:$A$94,dt!$A$2:$S$78,6,FALSE)</f>
        <v>1036410</v>
      </c>
      <c r="G33" s="18">
        <f>VLOOKUP($A$10:$A$94,dt!$A$2:$S$78,7,FALSE)</f>
        <v>1751</v>
      </c>
      <c r="H33" s="18">
        <f>VLOOKUP($A$10:$A$94,dt!$A$2:$S$78,8,FALSE)</f>
        <v>75487</v>
      </c>
      <c r="I33" s="18">
        <f>VLOOKUP($A$10:$A$94,dt!$A$2:$S$78,9,FALSE)</f>
        <v>2604</v>
      </c>
      <c r="J33" s="18">
        <f>VLOOKUP($A$10:$A$94,dt!$A$2:$S$78,10,FALSE)</f>
        <v>681</v>
      </c>
      <c r="K33" s="18">
        <f>VLOOKUP($A$10:$A$94,dt!$A$2:$S$78,11,FALSE)</f>
        <v>95</v>
      </c>
      <c r="L33" s="18">
        <f>VLOOKUP($A$10:$A$94,dt!$A$2:$S$78,12,FALSE)</f>
        <v>1542</v>
      </c>
      <c r="M33" s="18">
        <f>VLOOKUP($A$10:$A$94,dt!$A$2:$S$78,13,FALSE)</f>
        <v>135</v>
      </c>
      <c r="N33" s="18">
        <f>VLOOKUP($A$10:$A$94,dt!$A$2:$S$78,14,FALSE)</f>
        <v>313</v>
      </c>
      <c r="O33" s="18">
        <f>VLOOKUP($A$10:$A$94,dt!$A$2:$S$78,15,FALSE)</f>
        <v>52</v>
      </c>
      <c r="P33" s="18">
        <f>VLOOKUP($A$10:$A$94,dt!$A$2:$S$78,16,FALSE)</f>
        <v>432</v>
      </c>
      <c r="Q33" s="18">
        <f>VLOOKUP($A$10:$A$94,dt!$A$2:$S$78,17,FALSE)</f>
        <v>58</v>
      </c>
      <c r="R33" s="18">
        <f>VLOOKUP($A$10:$A$94,dt!$A$2:$S$78,18,FALSE)</f>
        <v>4561881</v>
      </c>
      <c r="S33" s="18">
        <f>VLOOKUP($A$10:$A$94,dt!$A$2:$S$78,19,FALSE)</f>
        <v>97248</v>
      </c>
    </row>
    <row r="34" spans="1:19" ht="20.45" customHeight="1">
      <c r="A34" s="21" t="s">
        <v>98</v>
      </c>
      <c r="B34" s="18">
        <f>VLOOKUP($A$10:$A$94,dt!$A$2:$S$78,2,FALSE)</f>
        <v>4643400</v>
      </c>
      <c r="C34" s="18">
        <f>VLOOKUP($A$10:$A$94,dt!$A$2:$S$78,3,FALSE)</f>
        <v>113230</v>
      </c>
      <c r="D34" s="18">
        <f>VLOOKUP($A$10:$A$94,dt!$A$2:$S$78,4,FALSE)</f>
        <v>19497</v>
      </c>
      <c r="E34" s="18">
        <f>VLOOKUP($A$10:$A$94,dt!$A$2:$S$78,5,FALSE)</f>
        <v>835</v>
      </c>
      <c r="F34" s="18">
        <f>VLOOKUP($A$10:$A$94,dt!$A$2:$S$78,6,FALSE)</f>
        <v>2150176</v>
      </c>
      <c r="G34" s="18">
        <f>VLOOKUP($A$10:$A$94,dt!$A$2:$S$78,7,FALSE)</f>
        <v>1168</v>
      </c>
      <c r="H34" s="18">
        <f>VLOOKUP($A$10:$A$94,dt!$A$2:$S$78,8,FALSE)</f>
        <v>1301959</v>
      </c>
      <c r="I34" s="18">
        <f>VLOOKUP($A$10:$A$94,dt!$A$2:$S$78,9,FALSE)</f>
        <v>5682</v>
      </c>
      <c r="J34" s="18">
        <f>VLOOKUP($A$10:$A$94,dt!$A$2:$S$78,10,FALSE)</f>
        <v>542</v>
      </c>
      <c r="K34" s="18">
        <f>VLOOKUP($A$10:$A$94,dt!$A$2:$S$78,11,FALSE)</f>
        <v>99</v>
      </c>
      <c r="L34" s="18">
        <f>VLOOKUP($A$10:$A$94,dt!$A$2:$S$78,12,FALSE)</f>
        <v>143134</v>
      </c>
      <c r="M34" s="18">
        <f>VLOOKUP($A$10:$A$94,dt!$A$2:$S$78,13,FALSE)</f>
        <v>243</v>
      </c>
      <c r="N34" s="18">
        <f>VLOOKUP($A$10:$A$94,dt!$A$2:$S$78,14,FALSE)</f>
        <v>1231</v>
      </c>
      <c r="O34" s="18">
        <f>VLOOKUP($A$10:$A$94,dt!$A$2:$S$78,15,FALSE)</f>
        <v>342</v>
      </c>
      <c r="P34" s="18">
        <f>VLOOKUP($A$10:$A$94,dt!$A$2:$S$78,16,FALSE)</f>
        <v>1677</v>
      </c>
      <c r="Q34" s="18">
        <f>VLOOKUP($A$10:$A$94,dt!$A$2:$S$78,17,FALSE)</f>
        <v>220</v>
      </c>
      <c r="R34" s="18">
        <f>VLOOKUP($A$10:$A$94,dt!$A$2:$S$78,18,FALSE)</f>
        <v>8261616</v>
      </c>
      <c r="S34" s="18">
        <f>VLOOKUP($A$10:$A$94,dt!$A$2:$S$78,19,FALSE)</f>
        <v>114864</v>
      </c>
    </row>
    <row r="35" spans="1:19" ht="20.45" customHeight="1">
      <c r="A35" s="21" t="s">
        <v>67</v>
      </c>
      <c r="B35" s="18">
        <f>VLOOKUP($A$10:$A$94,dt!$A$2:$S$78,2,FALSE)</f>
        <v>1503990</v>
      </c>
      <c r="C35" s="18">
        <f>VLOOKUP($A$10:$A$94,dt!$A$2:$S$78,3,FALSE)</f>
        <v>38147</v>
      </c>
      <c r="D35" s="18">
        <f>VLOOKUP($A$10:$A$94,dt!$A$2:$S$78,4,FALSE)</f>
        <v>6317</v>
      </c>
      <c r="E35" s="18">
        <f>VLOOKUP($A$10:$A$94,dt!$A$2:$S$78,5,FALSE)</f>
        <v>34</v>
      </c>
      <c r="F35" s="18">
        <f>VLOOKUP($A$10:$A$94,dt!$A$2:$S$78,6,FALSE)</f>
        <v>257219</v>
      </c>
      <c r="G35" s="18">
        <f>VLOOKUP($A$10:$A$94,dt!$A$2:$S$78,7,FALSE)</f>
        <v>228</v>
      </c>
      <c r="H35" s="18">
        <f>VLOOKUP($A$10:$A$94,dt!$A$2:$S$78,8,FALSE)</f>
        <v>46675</v>
      </c>
      <c r="I35" s="18">
        <f>VLOOKUP($A$10:$A$94,dt!$A$2:$S$78,9,FALSE)</f>
        <v>2563</v>
      </c>
      <c r="J35" s="18">
        <f>VLOOKUP($A$10:$A$94,dt!$A$2:$S$78,10,FALSE)</f>
        <v>186</v>
      </c>
      <c r="K35" s="18">
        <f>VLOOKUP($A$10:$A$94,dt!$A$2:$S$78,11,FALSE)</f>
        <v>11</v>
      </c>
      <c r="L35" s="18">
        <f>VLOOKUP($A$10:$A$94,dt!$A$2:$S$78,12,FALSE)</f>
        <v>385</v>
      </c>
      <c r="M35" s="18">
        <f>VLOOKUP($A$10:$A$94,dt!$A$2:$S$78,13,FALSE)</f>
        <v>28</v>
      </c>
      <c r="N35" s="18">
        <f>VLOOKUP($A$10:$A$94,dt!$A$2:$S$78,14,FALSE)</f>
        <v>113</v>
      </c>
      <c r="O35" s="18">
        <f>VLOOKUP($A$10:$A$94,dt!$A$2:$S$78,15,FALSE)</f>
        <v>6</v>
      </c>
      <c r="P35" s="18">
        <f>VLOOKUP($A$10:$A$94,dt!$A$2:$S$78,16,FALSE)</f>
        <v>43</v>
      </c>
      <c r="Q35" s="18">
        <f>VLOOKUP($A$10:$A$94,dt!$A$2:$S$78,17,FALSE)</f>
        <v>6</v>
      </c>
      <c r="R35" s="18">
        <f>VLOOKUP($A$10:$A$94,dt!$A$2:$S$78,18,FALSE)</f>
        <v>1814928</v>
      </c>
      <c r="S35" s="18">
        <f>VLOOKUP($A$10:$A$94,dt!$A$2:$S$78,19,FALSE)</f>
        <v>38685</v>
      </c>
    </row>
    <row r="36" spans="1:19" ht="20.45" customHeight="1">
      <c r="A36" s="21" t="s">
        <v>32</v>
      </c>
      <c r="B36" s="18">
        <f>VLOOKUP($A$10:$A$94,dt!$A$2:$S$78,2,FALSE)</f>
        <v>2889329</v>
      </c>
      <c r="C36" s="18">
        <f>VLOOKUP($A$10:$A$94,dt!$A$2:$S$78,3,FALSE)</f>
        <v>74977</v>
      </c>
      <c r="D36" s="18">
        <f>VLOOKUP($A$10:$A$94,dt!$A$2:$S$78,4,FALSE)</f>
        <v>2221</v>
      </c>
      <c r="E36" s="18">
        <f>VLOOKUP($A$10:$A$94,dt!$A$2:$S$78,5,FALSE)</f>
        <v>64</v>
      </c>
      <c r="F36" s="18">
        <f>VLOOKUP($A$10:$A$94,dt!$A$2:$S$78,6,FALSE)</f>
        <v>5343172</v>
      </c>
      <c r="G36" s="18">
        <f>VLOOKUP($A$10:$A$94,dt!$A$2:$S$78,7,FALSE)</f>
        <v>302</v>
      </c>
      <c r="H36" s="18">
        <f>VLOOKUP($A$10:$A$94,dt!$A$2:$S$78,8,FALSE)</f>
        <v>1261454</v>
      </c>
      <c r="I36" s="18">
        <f>VLOOKUP($A$10:$A$94,dt!$A$2:$S$78,9,FALSE)</f>
        <v>2302</v>
      </c>
      <c r="J36" s="18">
        <f>VLOOKUP($A$10:$A$94,dt!$A$2:$S$78,10,FALSE)</f>
        <v>78697</v>
      </c>
      <c r="K36" s="18">
        <f>VLOOKUP($A$10:$A$94,dt!$A$2:$S$78,11,FALSE)</f>
        <v>7</v>
      </c>
      <c r="L36" s="18">
        <f>VLOOKUP($A$10:$A$94,dt!$A$2:$S$78,12,FALSE)</f>
        <v>503</v>
      </c>
      <c r="M36" s="18">
        <f>VLOOKUP($A$10:$A$94,dt!$A$2:$S$78,13,FALSE)</f>
        <v>27</v>
      </c>
      <c r="N36" s="18">
        <f>VLOOKUP($A$10:$A$94,dt!$A$2:$S$78,14,FALSE)</f>
        <v>52</v>
      </c>
      <c r="O36" s="18">
        <f>VLOOKUP($A$10:$A$94,dt!$A$2:$S$78,15,FALSE)</f>
        <v>5</v>
      </c>
      <c r="P36" s="18">
        <f>VLOOKUP($A$10:$A$94,dt!$A$2:$S$78,16,FALSE)</f>
        <v>212</v>
      </c>
      <c r="Q36" s="18">
        <f>VLOOKUP($A$10:$A$94,dt!$A$2:$S$78,17,FALSE)</f>
        <v>7</v>
      </c>
      <c r="R36" s="18">
        <f>VLOOKUP($A$10:$A$94,dt!$A$2:$S$78,18,FALSE)</f>
        <v>9575640</v>
      </c>
      <c r="S36" s="18">
        <f>VLOOKUP($A$10:$A$94,dt!$A$2:$S$78,19,FALSE)</f>
        <v>75545</v>
      </c>
    </row>
    <row r="37" spans="1:19" ht="20.45" customHeight="1">
      <c r="A37" s="21" t="s">
        <v>94</v>
      </c>
      <c r="B37" s="18">
        <f>VLOOKUP($A$10:$A$94,dt!$A$2:$S$78,2,FALSE)</f>
        <v>1057109</v>
      </c>
      <c r="C37" s="18">
        <f>VLOOKUP($A$10:$A$94,dt!$A$2:$S$78,3,FALSE)</f>
        <v>24829</v>
      </c>
      <c r="D37" s="18">
        <f>VLOOKUP($A$10:$A$94,dt!$A$2:$S$78,4,FALSE)</f>
        <v>4162</v>
      </c>
      <c r="E37" s="18">
        <f>VLOOKUP($A$10:$A$94,dt!$A$2:$S$78,5,FALSE)</f>
        <v>41</v>
      </c>
      <c r="F37" s="18">
        <f>VLOOKUP($A$10:$A$94,dt!$A$2:$S$78,6,FALSE)</f>
        <v>452691</v>
      </c>
      <c r="G37" s="18">
        <f>VLOOKUP($A$10:$A$94,dt!$A$2:$S$78,7,FALSE)</f>
        <v>76</v>
      </c>
      <c r="H37" s="18">
        <f>VLOOKUP($A$10:$A$94,dt!$A$2:$S$78,8,FALSE)</f>
        <v>35656</v>
      </c>
      <c r="I37" s="18">
        <f>VLOOKUP($A$10:$A$94,dt!$A$2:$S$78,9,FALSE)</f>
        <v>1579</v>
      </c>
      <c r="J37" s="18">
        <f>VLOOKUP($A$10:$A$94,dt!$A$2:$S$78,10,FALSE)</f>
        <v>22</v>
      </c>
      <c r="K37" s="18">
        <f>VLOOKUP($A$10:$A$94,dt!$A$2:$S$78,11,FALSE)</f>
        <v>2</v>
      </c>
      <c r="L37" s="18">
        <f>VLOOKUP($A$10:$A$94,dt!$A$2:$S$78,12,FALSE)</f>
        <v>141</v>
      </c>
      <c r="M37" s="18">
        <f>VLOOKUP($A$10:$A$94,dt!$A$2:$S$78,13,FALSE)</f>
        <v>12</v>
      </c>
      <c r="N37" s="18">
        <f>VLOOKUP($A$10:$A$94,dt!$A$2:$S$78,14,FALSE)</f>
        <v>9</v>
      </c>
      <c r="O37" s="18">
        <f>VLOOKUP($A$10:$A$94,dt!$A$2:$S$78,15,FALSE)</f>
        <v>3</v>
      </c>
      <c r="P37" s="18">
        <f>VLOOKUP($A$10:$A$94,dt!$A$2:$S$78,16,FALSE)</f>
        <v>10</v>
      </c>
      <c r="Q37" s="18">
        <f>VLOOKUP($A$10:$A$94,dt!$A$2:$S$78,17,FALSE)</f>
        <v>1</v>
      </c>
      <c r="R37" s="18">
        <f>VLOOKUP($A$10:$A$94,dt!$A$2:$S$78,18,FALSE)</f>
        <v>1549800</v>
      </c>
      <c r="S37" s="18">
        <f>VLOOKUP($A$10:$A$94,dt!$A$2:$S$78,19,FALSE)</f>
        <v>25369</v>
      </c>
    </row>
    <row r="38" spans="1:19" ht="20.45" customHeight="1">
      <c r="A38" s="20" t="s">
        <v>9</v>
      </c>
      <c r="B38" s="16">
        <f t="shared" ref="B38:I38" si="16">SUM(B39:B50)</f>
        <v>29077371</v>
      </c>
      <c r="C38" s="16">
        <f t="shared" si="16"/>
        <v>677579</v>
      </c>
      <c r="D38" s="16">
        <f t="shared" si="16"/>
        <v>113750</v>
      </c>
      <c r="E38" s="16">
        <f t="shared" si="16"/>
        <v>2380</v>
      </c>
      <c r="F38" s="16">
        <f t="shared" si="16"/>
        <v>4154092</v>
      </c>
      <c r="G38" s="16">
        <f t="shared" si="16"/>
        <v>7063</v>
      </c>
      <c r="H38" s="16">
        <f t="shared" si="16"/>
        <v>4166985</v>
      </c>
      <c r="I38" s="16">
        <f t="shared" si="16"/>
        <v>37134</v>
      </c>
      <c r="J38" s="16">
        <f>SUM(J39:J50)</f>
        <v>21242</v>
      </c>
      <c r="K38" s="16">
        <f>SUM(K39:K50)</f>
        <v>960</v>
      </c>
      <c r="L38" s="16">
        <f t="shared" ref="L38:R38" si="17">SUM(L39:L50)</f>
        <v>17442</v>
      </c>
      <c r="M38" s="16">
        <f t="shared" si="17"/>
        <v>1368</v>
      </c>
      <c r="N38" s="16">
        <f>SUM(N39:N50)</f>
        <v>1927</v>
      </c>
      <c r="O38" s="16">
        <f>SUM(O39:O50)</f>
        <v>218</v>
      </c>
      <c r="P38" s="16">
        <f t="shared" ref="P38:Q38" si="18">SUM(P39:P50)</f>
        <v>6828</v>
      </c>
      <c r="Q38" s="16">
        <f t="shared" si="18"/>
        <v>460</v>
      </c>
      <c r="R38" s="16">
        <f t="shared" si="17"/>
        <v>37559637</v>
      </c>
      <c r="S38" s="16">
        <f>SUM(S39:S50)</f>
        <v>686047</v>
      </c>
    </row>
    <row r="39" spans="1:19" ht="20.45" customHeight="1">
      <c r="A39" s="21" t="s">
        <v>48</v>
      </c>
      <c r="B39" s="18">
        <f>VLOOKUP($A$10:$A$94,dt!$A$2:$S$78,2,FALSE)</f>
        <v>1567484</v>
      </c>
      <c r="C39" s="18">
        <f>VLOOKUP($A$10:$A$94,dt!$A$2:$S$78,3,FALSE)</f>
        <v>21619</v>
      </c>
      <c r="D39" s="18">
        <f>VLOOKUP($A$10:$A$94,dt!$A$2:$S$78,4,FALSE)</f>
        <v>1526</v>
      </c>
      <c r="E39" s="18">
        <f>VLOOKUP($A$10:$A$94,dt!$A$2:$S$78,5,FALSE)</f>
        <v>37</v>
      </c>
      <c r="F39" s="18">
        <f>VLOOKUP($A$10:$A$94,dt!$A$2:$S$78,6,FALSE)</f>
        <v>23392</v>
      </c>
      <c r="G39" s="18">
        <f>VLOOKUP($A$10:$A$94,dt!$A$2:$S$78,7,FALSE)</f>
        <v>134</v>
      </c>
      <c r="H39" s="18">
        <f>VLOOKUP($A$10:$A$94,dt!$A$2:$S$78,8,FALSE)</f>
        <v>52550</v>
      </c>
      <c r="I39" s="18">
        <f>VLOOKUP($A$10:$A$94,dt!$A$2:$S$78,9,FALSE)</f>
        <v>866</v>
      </c>
      <c r="J39" s="18">
        <f>VLOOKUP($A$10:$A$94,dt!$A$2:$S$78,10,FALSE)</f>
        <v>222</v>
      </c>
      <c r="K39" s="18">
        <f>VLOOKUP($A$10:$A$94,dt!$A$2:$S$78,11,FALSE)</f>
        <v>15</v>
      </c>
      <c r="L39" s="18">
        <f>VLOOKUP($A$10:$A$94,dt!$A$2:$S$78,12,FALSE)</f>
        <v>531</v>
      </c>
      <c r="M39" s="18">
        <f>VLOOKUP($A$10:$A$94,dt!$A$2:$S$78,13,FALSE)</f>
        <v>21</v>
      </c>
      <c r="N39" s="18">
        <f>VLOOKUP($A$10:$A$94,dt!$A$2:$S$78,14,FALSE)</f>
        <v>44</v>
      </c>
      <c r="O39" s="18">
        <f>VLOOKUP($A$10:$A$94,dt!$A$2:$S$78,15,FALSE)</f>
        <v>4</v>
      </c>
      <c r="P39" s="18">
        <f>VLOOKUP($A$10:$A$94,dt!$A$2:$S$78,16,FALSE)</f>
        <v>437</v>
      </c>
      <c r="Q39" s="18">
        <f>VLOOKUP($A$10:$A$94,dt!$A$2:$S$78,17,FALSE)</f>
        <v>7</v>
      </c>
      <c r="R39" s="18">
        <f>VLOOKUP($A$10:$A$94,dt!$A$2:$S$78,18,FALSE)</f>
        <v>1646186</v>
      </c>
      <c r="S39" s="18">
        <f>VLOOKUP($A$10:$A$94,dt!$A$2:$S$78,19,FALSE)</f>
        <v>21959</v>
      </c>
    </row>
    <row r="40" spans="1:19" ht="20.45" customHeight="1">
      <c r="A40" s="21" t="s">
        <v>92</v>
      </c>
      <c r="B40" s="18">
        <f>VLOOKUP($A$10:$A$94,dt!$A$2:$S$78,2,FALSE)</f>
        <v>1527047</v>
      </c>
      <c r="C40" s="18">
        <f>VLOOKUP($A$10:$A$94,dt!$A$2:$S$78,3,FALSE)</f>
        <v>27741</v>
      </c>
      <c r="D40" s="18">
        <f>VLOOKUP($A$10:$A$94,dt!$A$2:$S$78,4,FALSE)</f>
        <v>10855</v>
      </c>
      <c r="E40" s="18">
        <f>VLOOKUP($A$10:$A$94,dt!$A$2:$S$78,5,FALSE)</f>
        <v>43</v>
      </c>
      <c r="F40" s="18">
        <f>VLOOKUP($A$10:$A$94,dt!$A$2:$S$78,6,FALSE)</f>
        <v>366882</v>
      </c>
      <c r="G40" s="18">
        <f>VLOOKUP($A$10:$A$94,dt!$A$2:$S$78,7,FALSE)</f>
        <v>170</v>
      </c>
      <c r="H40" s="18">
        <f>VLOOKUP($A$10:$A$94,dt!$A$2:$S$78,8,FALSE)</f>
        <v>52360</v>
      </c>
      <c r="I40" s="18">
        <f>VLOOKUP($A$10:$A$94,dt!$A$2:$S$78,9,FALSE)</f>
        <v>489</v>
      </c>
      <c r="J40" s="18">
        <f>VLOOKUP($A$10:$A$94,dt!$A$2:$S$78,10,FALSE)</f>
        <v>67</v>
      </c>
      <c r="K40" s="18">
        <f>VLOOKUP($A$10:$A$94,dt!$A$2:$S$78,11,FALSE)</f>
        <v>3</v>
      </c>
      <c r="L40" s="18">
        <f>VLOOKUP($A$10:$A$94,dt!$A$2:$S$78,12,FALSE)</f>
        <v>384</v>
      </c>
      <c r="M40" s="18">
        <f>VLOOKUP($A$10:$A$94,dt!$A$2:$S$78,13,FALSE)</f>
        <v>23</v>
      </c>
      <c r="N40" s="18">
        <f>VLOOKUP($A$10:$A$94,dt!$A$2:$S$78,14,FALSE)</f>
        <v>11</v>
      </c>
      <c r="O40" s="18">
        <f>VLOOKUP($A$10:$A$94,dt!$A$2:$S$78,15,FALSE)</f>
        <v>10</v>
      </c>
      <c r="P40" s="18">
        <f>VLOOKUP($A$10:$A$94,dt!$A$2:$S$78,16,FALSE)</f>
        <v>191</v>
      </c>
      <c r="Q40" s="18">
        <f>VLOOKUP($A$10:$A$94,dt!$A$2:$S$78,17,FALSE)</f>
        <v>7</v>
      </c>
      <c r="R40" s="18">
        <f>VLOOKUP($A$10:$A$94,dt!$A$2:$S$78,18,FALSE)</f>
        <v>1957797</v>
      </c>
      <c r="S40" s="18">
        <f>VLOOKUP($A$10:$A$94,dt!$A$2:$S$78,19,FALSE)</f>
        <v>27931</v>
      </c>
    </row>
    <row r="41" spans="1:19" ht="20.45" customHeight="1">
      <c r="A41" s="21" t="s">
        <v>27</v>
      </c>
      <c r="B41" s="18">
        <f>VLOOKUP($A$10:$A$94,dt!$A$2:$S$78,2,FALSE)</f>
        <v>3567919</v>
      </c>
      <c r="C41" s="18">
        <f>VLOOKUP($A$10:$A$94,dt!$A$2:$S$78,3,FALSE)</f>
        <v>74198</v>
      </c>
      <c r="D41" s="18">
        <f>VLOOKUP($A$10:$A$94,dt!$A$2:$S$78,4,FALSE)</f>
        <v>6184</v>
      </c>
      <c r="E41" s="18">
        <f>VLOOKUP($A$10:$A$94,dt!$A$2:$S$78,5,FALSE)</f>
        <v>143</v>
      </c>
      <c r="F41" s="18">
        <f>VLOOKUP($A$10:$A$94,dt!$A$2:$S$78,6,FALSE)</f>
        <v>2013604</v>
      </c>
      <c r="G41" s="18">
        <f>VLOOKUP($A$10:$A$94,dt!$A$2:$S$78,7,FALSE)</f>
        <v>1597</v>
      </c>
      <c r="H41" s="18">
        <f>VLOOKUP($A$10:$A$94,dt!$A$2:$S$78,8,FALSE)</f>
        <v>1083643</v>
      </c>
      <c r="I41" s="18">
        <f>VLOOKUP($A$10:$A$94,dt!$A$2:$S$78,9,FALSE)</f>
        <v>4149</v>
      </c>
      <c r="J41" s="18">
        <f>VLOOKUP($A$10:$A$94,dt!$A$2:$S$78,10,FALSE)</f>
        <v>1663</v>
      </c>
      <c r="K41" s="18">
        <f>VLOOKUP($A$10:$A$94,dt!$A$2:$S$78,11,FALSE)</f>
        <v>109</v>
      </c>
      <c r="L41" s="18">
        <f>VLOOKUP($A$10:$A$94,dt!$A$2:$S$78,12,FALSE)</f>
        <v>4005</v>
      </c>
      <c r="M41" s="18">
        <f>VLOOKUP($A$10:$A$94,dt!$A$2:$S$78,13,FALSE)</f>
        <v>295</v>
      </c>
      <c r="N41" s="18">
        <f>VLOOKUP($A$10:$A$94,dt!$A$2:$S$78,14,FALSE)</f>
        <v>483</v>
      </c>
      <c r="O41" s="18">
        <f>VLOOKUP($A$10:$A$94,dt!$A$2:$S$78,15,FALSE)</f>
        <v>24</v>
      </c>
      <c r="P41" s="18">
        <f>VLOOKUP($A$10:$A$94,dt!$A$2:$S$78,16,FALSE)</f>
        <v>1045</v>
      </c>
      <c r="Q41" s="18">
        <f>VLOOKUP($A$10:$A$94,dt!$A$2:$S$78,17,FALSE)</f>
        <v>120</v>
      </c>
      <c r="R41" s="18">
        <f>VLOOKUP($A$10:$A$94,dt!$A$2:$S$78,18,FALSE)</f>
        <v>6678546</v>
      </c>
      <c r="S41" s="18">
        <f>VLOOKUP($A$10:$A$94,dt!$A$2:$S$78,19,FALSE)</f>
        <v>75519</v>
      </c>
    </row>
    <row r="42" spans="1:19" ht="20.45" customHeight="1">
      <c r="A42" s="21" t="s">
        <v>95</v>
      </c>
      <c r="B42" s="18">
        <f>VLOOKUP($A$10:$A$94,dt!$A$2:$S$78,2,FALSE)</f>
        <v>4474043</v>
      </c>
      <c r="C42" s="18">
        <f>VLOOKUP($A$10:$A$94,dt!$A$2:$S$78,3,FALSE)</f>
        <v>93056</v>
      </c>
      <c r="D42" s="18">
        <f>VLOOKUP($A$10:$A$94,dt!$A$2:$S$78,4,FALSE)</f>
        <v>5276</v>
      </c>
      <c r="E42" s="18">
        <f>VLOOKUP($A$10:$A$94,dt!$A$2:$S$78,5,FALSE)</f>
        <v>163</v>
      </c>
      <c r="F42" s="18">
        <f>VLOOKUP($A$10:$A$94,dt!$A$2:$S$78,6,FALSE)</f>
        <v>204253</v>
      </c>
      <c r="G42" s="18">
        <f>VLOOKUP($A$10:$A$94,dt!$A$2:$S$78,7,FALSE)</f>
        <v>570</v>
      </c>
      <c r="H42" s="18">
        <f>VLOOKUP($A$10:$A$94,dt!$A$2:$S$78,8,FALSE)</f>
        <v>238854</v>
      </c>
      <c r="I42" s="18">
        <f>VLOOKUP($A$10:$A$94,dt!$A$2:$S$78,9,FALSE)</f>
        <v>4480</v>
      </c>
      <c r="J42" s="18">
        <f>VLOOKUP($A$10:$A$94,dt!$A$2:$S$78,10,FALSE)</f>
        <v>8548</v>
      </c>
      <c r="K42" s="18">
        <f>VLOOKUP($A$10:$A$94,dt!$A$2:$S$78,11,FALSE)</f>
        <v>663</v>
      </c>
      <c r="L42" s="18">
        <f>VLOOKUP($A$10:$A$94,dt!$A$2:$S$78,12,FALSE)</f>
        <v>4202</v>
      </c>
      <c r="M42" s="18">
        <f>VLOOKUP($A$10:$A$94,dt!$A$2:$S$78,13,FALSE)</f>
        <v>653</v>
      </c>
      <c r="N42" s="18">
        <f>VLOOKUP($A$10:$A$94,dt!$A$2:$S$78,14,FALSE)</f>
        <v>689</v>
      </c>
      <c r="O42" s="18">
        <f>VLOOKUP($A$10:$A$94,dt!$A$2:$S$78,15,FALSE)</f>
        <v>116</v>
      </c>
      <c r="P42" s="18">
        <f>VLOOKUP($A$10:$A$94,dt!$A$2:$S$78,16,FALSE)</f>
        <v>2079</v>
      </c>
      <c r="Q42" s="18">
        <f>VLOOKUP($A$10:$A$94,dt!$A$2:$S$78,17,FALSE)</f>
        <v>163</v>
      </c>
      <c r="R42" s="18">
        <f>VLOOKUP($A$10:$A$94,dt!$A$2:$S$78,18,FALSE)</f>
        <v>4937944</v>
      </c>
      <c r="S42" s="18">
        <f>VLOOKUP($A$10:$A$94,dt!$A$2:$S$78,19,FALSE)</f>
        <v>93714</v>
      </c>
    </row>
    <row r="43" spans="1:19" ht="20.45" customHeight="1">
      <c r="A43" s="21" t="s">
        <v>76</v>
      </c>
      <c r="B43" s="18">
        <f>VLOOKUP($A$10:$A$94,dt!$A$2:$S$78,2,FALSE)</f>
        <v>1523545</v>
      </c>
      <c r="C43" s="18">
        <f>VLOOKUP($A$10:$A$94,dt!$A$2:$S$78,3,FALSE)</f>
        <v>36260</v>
      </c>
      <c r="D43" s="18">
        <f>VLOOKUP($A$10:$A$94,dt!$A$2:$S$78,4,FALSE)</f>
        <v>6315</v>
      </c>
      <c r="E43" s="18">
        <f>VLOOKUP($A$10:$A$94,dt!$A$2:$S$78,5,FALSE)</f>
        <v>27</v>
      </c>
      <c r="F43" s="18">
        <f>VLOOKUP($A$10:$A$94,dt!$A$2:$S$78,6,FALSE)</f>
        <v>192338</v>
      </c>
      <c r="G43" s="18">
        <f>VLOOKUP($A$10:$A$94,dt!$A$2:$S$78,7,FALSE)</f>
        <v>86</v>
      </c>
      <c r="H43" s="18">
        <f>VLOOKUP($A$10:$A$94,dt!$A$2:$S$78,8,FALSE)</f>
        <v>61945</v>
      </c>
      <c r="I43" s="18">
        <f>VLOOKUP($A$10:$A$94,dt!$A$2:$S$78,9,FALSE)</f>
        <v>1257</v>
      </c>
      <c r="J43" s="18">
        <f>VLOOKUP($A$10:$A$94,dt!$A$2:$S$78,10,FALSE)</f>
        <v>70</v>
      </c>
      <c r="K43" s="18">
        <f>VLOOKUP($A$10:$A$94,dt!$A$2:$S$78,11,FALSE)</f>
        <v>6</v>
      </c>
      <c r="L43" s="18">
        <f>VLOOKUP($A$10:$A$94,dt!$A$2:$S$78,12,FALSE)</f>
        <v>197</v>
      </c>
      <c r="M43" s="18">
        <f>VLOOKUP($A$10:$A$94,dt!$A$2:$S$78,13,FALSE)</f>
        <v>12</v>
      </c>
      <c r="N43" s="18">
        <f>VLOOKUP($A$10:$A$94,dt!$A$2:$S$78,14,FALSE)</f>
        <v>3</v>
      </c>
      <c r="O43" s="18">
        <f>VLOOKUP($A$10:$A$94,dt!$A$2:$S$78,15,FALSE)</f>
        <v>2</v>
      </c>
      <c r="P43" s="18">
        <f>VLOOKUP($A$10:$A$94,dt!$A$2:$S$78,16,FALSE)</f>
        <v>159</v>
      </c>
      <c r="Q43" s="18">
        <f>VLOOKUP($A$10:$A$94,dt!$A$2:$S$78,17,FALSE)</f>
        <v>5</v>
      </c>
      <c r="R43" s="18">
        <f>VLOOKUP($A$10:$A$94,dt!$A$2:$S$78,18,FALSE)</f>
        <v>1784572</v>
      </c>
      <c r="S43" s="18">
        <f>VLOOKUP($A$10:$A$94,dt!$A$2:$S$78,19,FALSE)</f>
        <v>36398</v>
      </c>
    </row>
    <row r="44" spans="1:19" ht="20.45" customHeight="1">
      <c r="A44" s="21" t="s">
        <v>91</v>
      </c>
      <c r="B44" s="18">
        <f>VLOOKUP($A$10:$A$94,dt!$A$2:$S$78,2,FALSE)</f>
        <v>1117741</v>
      </c>
      <c r="C44" s="18">
        <f>VLOOKUP($A$10:$A$94,dt!$A$2:$S$78,3,FALSE)</f>
        <v>28567</v>
      </c>
      <c r="D44" s="18">
        <f>VLOOKUP($A$10:$A$94,dt!$A$2:$S$78,4,FALSE)</f>
        <v>983</v>
      </c>
      <c r="E44" s="18">
        <f>VLOOKUP($A$10:$A$94,dt!$A$2:$S$78,5,FALSE)</f>
        <v>32</v>
      </c>
      <c r="F44" s="18">
        <f>VLOOKUP($A$10:$A$94,dt!$A$2:$S$78,6,FALSE)</f>
        <v>14858</v>
      </c>
      <c r="G44" s="18">
        <f>VLOOKUP($A$10:$A$94,dt!$A$2:$S$78,7,FALSE)</f>
        <v>132</v>
      </c>
      <c r="H44" s="18">
        <f>VLOOKUP($A$10:$A$94,dt!$A$2:$S$78,8,FALSE)</f>
        <v>631376</v>
      </c>
      <c r="I44" s="18">
        <f>VLOOKUP($A$10:$A$94,dt!$A$2:$S$78,9,FALSE)</f>
        <v>975</v>
      </c>
      <c r="J44" s="18">
        <f>VLOOKUP($A$10:$A$94,dt!$A$2:$S$78,10,FALSE)</f>
        <v>466</v>
      </c>
      <c r="K44" s="18">
        <f>VLOOKUP($A$10:$A$94,dt!$A$2:$S$78,11,FALSE)</f>
        <v>42</v>
      </c>
      <c r="L44" s="18">
        <f>VLOOKUP($A$10:$A$94,dt!$A$2:$S$78,12,FALSE)</f>
        <v>840</v>
      </c>
      <c r="M44" s="18">
        <f>VLOOKUP($A$10:$A$94,dt!$A$2:$S$78,13,FALSE)</f>
        <v>48</v>
      </c>
      <c r="N44" s="18">
        <f>VLOOKUP($A$10:$A$94,dt!$A$2:$S$78,14,FALSE)</f>
        <v>170</v>
      </c>
      <c r="O44" s="18">
        <f>VLOOKUP($A$10:$A$94,dt!$A$2:$S$78,15,FALSE)</f>
        <v>15</v>
      </c>
      <c r="P44" s="18">
        <f>VLOOKUP($A$10:$A$94,dt!$A$2:$S$78,16,FALSE)</f>
        <v>189</v>
      </c>
      <c r="Q44" s="18">
        <f>VLOOKUP($A$10:$A$94,dt!$A$2:$S$78,17,FALSE)</f>
        <v>17</v>
      </c>
      <c r="R44" s="18">
        <f>VLOOKUP($A$10:$A$94,dt!$A$2:$S$78,18,FALSE)</f>
        <v>1766623</v>
      </c>
      <c r="S44" s="18">
        <f>VLOOKUP($A$10:$A$94,dt!$A$2:$S$78,19,FALSE)</f>
        <v>28980</v>
      </c>
    </row>
    <row r="45" spans="1:19" ht="20.45" customHeight="1">
      <c r="A45" s="21" t="s">
        <v>64</v>
      </c>
      <c r="B45" s="18">
        <f>VLOOKUP($A$10:$A$94,dt!$A$2:$S$78,2,FALSE)</f>
        <v>3321536</v>
      </c>
      <c r="C45" s="18">
        <f>VLOOKUP($A$10:$A$94,dt!$A$2:$S$78,3,FALSE)</f>
        <v>70949</v>
      </c>
      <c r="D45" s="18">
        <f>VLOOKUP($A$10:$A$94,dt!$A$2:$S$78,4,FALSE)</f>
        <v>34113</v>
      </c>
      <c r="E45" s="18">
        <f>VLOOKUP($A$10:$A$94,dt!$A$2:$S$78,5,FALSE)</f>
        <v>154</v>
      </c>
      <c r="F45" s="18">
        <f>VLOOKUP($A$10:$A$94,dt!$A$2:$S$78,6,FALSE)</f>
        <v>733845</v>
      </c>
      <c r="G45" s="18">
        <f>VLOOKUP($A$10:$A$94,dt!$A$2:$S$78,7,FALSE)</f>
        <v>1659</v>
      </c>
      <c r="H45" s="18">
        <f>VLOOKUP($A$10:$A$94,dt!$A$2:$S$78,8,FALSE)</f>
        <v>458234</v>
      </c>
      <c r="I45" s="18">
        <f>VLOOKUP($A$10:$A$94,dt!$A$2:$S$78,9,FALSE)</f>
        <v>4324</v>
      </c>
      <c r="J45" s="18">
        <f>VLOOKUP($A$10:$A$94,dt!$A$2:$S$78,10,FALSE)</f>
        <v>636</v>
      </c>
      <c r="K45" s="18">
        <f>VLOOKUP($A$10:$A$94,dt!$A$2:$S$78,11,FALSE)</f>
        <v>30</v>
      </c>
      <c r="L45" s="18">
        <f>VLOOKUP($A$10:$A$94,dt!$A$2:$S$78,12,FALSE)</f>
        <v>3073</v>
      </c>
      <c r="M45" s="18">
        <f>VLOOKUP($A$10:$A$94,dt!$A$2:$S$78,13,FALSE)</f>
        <v>72</v>
      </c>
      <c r="N45" s="18">
        <f>VLOOKUP($A$10:$A$94,dt!$A$2:$S$78,14,FALSE)</f>
        <v>40</v>
      </c>
      <c r="O45" s="18">
        <f>VLOOKUP($A$10:$A$94,dt!$A$2:$S$78,15,FALSE)</f>
        <v>5</v>
      </c>
      <c r="P45" s="18">
        <f>VLOOKUP($A$10:$A$94,dt!$A$2:$S$78,16,FALSE)</f>
        <v>1385</v>
      </c>
      <c r="Q45" s="18">
        <f>VLOOKUP($A$10:$A$94,dt!$A$2:$S$78,17,FALSE)</f>
        <v>25</v>
      </c>
      <c r="R45" s="18">
        <f>VLOOKUP($A$10:$A$94,dt!$A$2:$S$78,18,FALSE)</f>
        <v>4552862</v>
      </c>
      <c r="S45" s="18">
        <f>VLOOKUP($A$10:$A$94,dt!$A$2:$S$78,19,FALSE)</f>
        <v>72426</v>
      </c>
    </row>
    <row r="46" spans="1:19" ht="20.45" customHeight="1">
      <c r="A46" s="21" t="s">
        <v>69</v>
      </c>
      <c r="B46" s="18">
        <f>VLOOKUP($A$10:$A$94,dt!$A$2:$S$78,2,FALSE)</f>
        <v>3173751</v>
      </c>
      <c r="C46" s="18">
        <f>VLOOKUP($A$10:$A$94,dt!$A$2:$S$78,3,FALSE)</f>
        <v>94733</v>
      </c>
      <c r="D46" s="18">
        <f>VLOOKUP($A$10:$A$94,dt!$A$2:$S$78,4,FALSE)</f>
        <v>23114</v>
      </c>
      <c r="E46" s="18">
        <f>VLOOKUP($A$10:$A$94,dt!$A$2:$S$78,5,FALSE)</f>
        <v>228</v>
      </c>
      <c r="F46" s="18">
        <f>VLOOKUP($A$10:$A$94,dt!$A$2:$S$78,6,FALSE)</f>
        <v>225457</v>
      </c>
      <c r="G46" s="18">
        <f>VLOOKUP($A$10:$A$94,dt!$A$2:$S$78,7,FALSE)</f>
        <v>1076</v>
      </c>
      <c r="H46" s="18">
        <f>VLOOKUP($A$10:$A$94,dt!$A$2:$S$78,8,FALSE)</f>
        <v>997811</v>
      </c>
      <c r="I46" s="18">
        <f>VLOOKUP($A$10:$A$94,dt!$A$2:$S$78,9,FALSE)</f>
        <v>10291</v>
      </c>
      <c r="J46" s="18">
        <f>VLOOKUP($A$10:$A$94,dt!$A$2:$S$78,10,FALSE)</f>
        <v>519</v>
      </c>
      <c r="K46" s="18">
        <f>VLOOKUP($A$10:$A$94,dt!$A$2:$S$78,11,FALSE)</f>
        <v>49</v>
      </c>
      <c r="L46" s="18">
        <f>VLOOKUP($A$10:$A$94,dt!$A$2:$S$78,12,FALSE)</f>
        <v>1499</v>
      </c>
      <c r="M46" s="18">
        <f>VLOOKUP($A$10:$A$94,dt!$A$2:$S$78,13,FALSE)</f>
        <v>105</v>
      </c>
      <c r="N46" s="18">
        <f>VLOOKUP($A$10:$A$94,dt!$A$2:$S$78,14,FALSE)</f>
        <v>209</v>
      </c>
      <c r="O46" s="18">
        <f>VLOOKUP($A$10:$A$94,dt!$A$2:$S$78,15,FALSE)</f>
        <v>21</v>
      </c>
      <c r="P46" s="18">
        <f>VLOOKUP($A$10:$A$94,dt!$A$2:$S$78,16,FALSE)</f>
        <v>593</v>
      </c>
      <c r="Q46" s="18">
        <f>VLOOKUP($A$10:$A$94,dt!$A$2:$S$78,17,FALSE)</f>
        <v>49</v>
      </c>
      <c r="R46" s="18">
        <f>VLOOKUP($A$10:$A$94,dt!$A$2:$S$78,18,FALSE)</f>
        <v>4422953</v>
      </c>
      <c r="S46" s="18">
        <f>VLOOKUP($A$10:$A$94,dt!$A$2:$S$78,19,FALSE)</f>
        <v>96233</v>
      </c>
    </row>
    <row r="47" spans="1:19" ht="20.45" customHeight="1">
      <c r="A47" s="21" t="s">
        <v>25</v>
      </c>
      <c r="B47" s="18">
        <f>VLOOKUP($A$10:$A$94,dt!$A$2:$S$78,2,FALSE)</f>
        <v>2918025</v>
      </c>
      <c r="C47" s="18">
        <f>VLOOKUP($A$10:$A$94,dt!$A$2:$S$78,3,FALSE)</f>
        <v>77538</v>
      </c>
      <c r="D47" s="18">
        <f>VLOOKUP($A$10:$A$94,dt!$A$2:$S$78,4,FALSE)</f>
        <v>13509</v>
      </c>
      <c r="E47" s="18">
        <f>VLOOKUP($A$10:$A$94,dt!$A$2:$S$78,5,FALSE)</f>
        <v>1133</v>
      </c>
      <c r="F47" s="18">
        <f>VLOOKUP($A$10:$A$94,dt!$A$2:$S$78,6,FALSE)</f>
        <v>31878</v>
      </c>
      <c r="G47" s="18">
        <f>VLOOKUP($A$10:$A$94,dt!$A$2:$S$78,7,FALSE)</f>
        <v>609</v>
      </c>
      <c r="H47" s="18">
        <f>VLOOKUP($A$10:$A$94,dt!$A$2:$S$78,8,FALSE)</f>
        <v>97781</v>
      </c>
      <c r="I47" s="18">
        <f>VLOOKUP($A$10:$A$94,dt!$A$2:$S$78,9,FALSE)</f>
        <v>4451</v>
      </c>
      <c r="J47" s="18">
        <f>VLOOKUP($A$10:$A$94,dt!$A$2:$S$78,10,FALSE)</f>
        <v>0</v>
      </c>
      <c r="K47" s="18">
        <f>VLOOKUP($A$10:$A$94,dt!$A$2:$S$78,11,FALSE)</f>
        <v>0</v>
      </c>
      <c r="L47" s="18">
        <f>VLOOKUP($A$10:$A$94,dt!$A$2:$S$78,12,FALSE)</f>
        <v>0</v>
      </c>
      <c r="M47" s="18">
        <f>VLOOKUP($A$10:$A$94,dt!$A$2:$S$78,13,FALSE)</f>
        <v>0</v>
      </c>
      <c r="N47" s="18">
        <f>VLOOKUP($A$10:$A$94,dt!$A$2:$S$78,14,FALSE)</f>
        <v>0</v>
      </c>
      <c r="O47" s="18">
        <f>VLOOKUP($A$10:$A$94,dt!$A$2:$S$78,15,FALSE)</f>
        <v>0</v>
      </c>
      <c r="P47" s="18">
        <f>VLOOKUP($A$10:$A$94,dt!$A$2:$S$78,16,FALSE)</f>
        <v>0</v>
      </c>
      <c r="Q47" s="18">
        <f>VLOOKUP($A$10:$A$94,dt!$A$2:$S$78,17,FALSE)</f>
        <v>0</v>
      </c>
      <c r="R47" s="18">
        <f>VLOOKUP($A$10:$A$94,dt!$A$2:$S$78,18,FALSE)</f>
        <v>3061193</v>
      </c>
      <c r="S47" s="18">
        <f>VLOOKUP($A$10:$A$94,dt!$A$2:$S$78,19,FALSE)</f>
        <v>78368</v>
      </c>
    </row>
    <row r="48" spans="1:19" ht="20.45" customHeight="1">
      <c r="A48" s="21" t="s">
        <v>78</v>
      </c>
      <c r="B48" s="18">
        <f>VLOOKUP($A$10:$A$94,dt!$A$2:$S$78,2,FALSE)</f>
        <v>2676315</v>
      </c>
      <c r="C48" s="18">
        <f>VLOOKUP($A$10:$A$94,dt!$A$2:$S$78,3,FALSE)</f>
        <v>79164</v>
      </c>
      <c r="D48" s="18">
        <f>VLOOKUP($A$10:$A$94,dt!$A$2:$S$78,4,FALSE)</f>
        <v>3310</v>
      </c>
      <c r="E48" s="18">
        <f>VLOOKUP($A$10:$A$94,dt!$A$2:$S$78,5,FALSE)</f>
        <v>99</v>
      </c>
      <c r="F48" s="18">
        <f>VLOOKUP($A$10:$A$94,dt!$A$2:$S$78,6,FALSE)</f>
        <v>189241</v>
      </c>
      <c r="G48" s="18">
        <f>VLOOKUP($A$10:$A$94,dt!$A$2:$S$78,7,FALSE)</f>
        <v>544</v>
      </c>
      <c r="H48" s="18">
        <f>VLOOKUP($A$10:$A$94,dt!$A$2:$S$78,8,FALSE)</f>
        <v>144968</v>
      </c>
      <c r="I48" s="18">
        <f>VLOOKUP($A$10:$A$94,dt!$A$2:$S$78,9,FALSE)</f>
        <v>2366</v>
      </c>
      <c r="J48" s="18">
        <f>VLOOKUP($A$10:$A$94,dt!$A$2:$S$78,10,FALSE)</f>
        <v>8533</v>
      </c>
      <c r="K48" s="18">
        <f>VLOOKUP($A$10:$A$94,dt!$A$2:$S$78,11,FALSE)</f>
        <v>5</v>
      </c>
      <c r="L48" s="18">
        <f>VLOOKUP($A$10:$A$94,dt!$A$2:$S$78,12,FALSE)</f>
        <v>586</v>
      </c>
      <c r="M48" s="18">
        <f>VLOOKUP($A$10:$A$94,dt!$A$2:$S$78,13,FALSE)</f>
        <v>31</v>
      </c>
      <c r="N48" s="18">
        <f>VLOOKUP($A$10:$A$94,dt!$A$2:$S$78,14,FALSE)</f>
        <v>30</v>
      </c>
      <c r="O48" s="18">
        <f>VLOOKUP($A$10:$A$94,dt!$A$2:$S$78,15,FALSE)</f>
        <v>1</v>
      </c>
      <c r="P48" s="18">
        <f>VLOOKUP($A$10:$A$94,dt!$A$2:$S$78,16,FALSE)</f>
        <v>242</v>
      </c>
      <c r="Q48" s="18">
        <f>VLOOKUP($A$10:$A$94,dt!$A$2:$S$78,17,FALSE)</f>
        <v>15</v>
      </c>
      <c r="R48" s="18">
        <f>VLOOKUP($A$10:$A$94,dt!$A$2:$S$78,18,FALSE)</f>
        <v>3023225</v>
      </c>
      <c r="S48" s="18">
        <f>VLOOKUP($A$10:$A$94,dt!$A$2:$S$78,19,FALSE)</f>
        <v>79999</v>
      </c>
    </row>
    <row r="49" spans="1:19" ht="20.45" customHeight="1">
      <c r="A49" s="21" t="s">
        <v>41</v>
      </c>
      <c r="B49" s="18">
        <f>VLOOKUP($A$10:$A$94,dt!$A$2:$S$78,2,FALSE)</f>
        <v>2284453</v>
      </c>
      <c r="C49" s="18">
        <f>VLOOKUP($A$10:$A$94,dt!$A$2:$S$78,3,FALSE)</f>
        <v>52121</v>
      </c>
      <c r="D49" s="18">
        <f>VLOOKUP($A$10:$A$94,dt!$A$2:$S$78,4,FALSE)</f>
        <v>7439</v>
      </c>
      <c r="E49" s="18">
        <f>VLOOKUP($A$10:$A$94,dt!$A$2:$S$78,5,FALSE)</f>
        <v>284</v>
      </c>
      <c r="F49" s="18">
        <f>VLOOKUP($A$10:$A$94,dt!$A$2:$S$78,6,FALSE)</f>
        <v>14968</v>
      </c>
      <c r="G49" s="18">
        <f>VLOOKUP($A$10:$A$94,dt!$A$2:$S$78,7,FALSE)</f>
        <v>373</v>
      </c>
      <c r="H49" s="18">
        <f>VLOOKUP($A$10:$A$94,dt!$A$2:$S$78,8,FALSE)</f>
        <v>332087</v>
      </c>
      <c r="I49" s="18">
        <f>VLOOKUP($A$10:$A$94,dt!$A$2:$S$78,9,FALSE)</f>
        <v>2869</v>
      </c>
      <c r="J49" s="18">
        <f>VLOOKUP($A$10:$A$94,dt!$A$2:$S$78,10,FALSE)</f>
        <v>310</v>
      </c>
      <c r="K49" s="18">
        <f>VLOOKUP($A$10:$A$94,dt!$A$2:$S$78,11,FALSE)</f>
        <v>30</v>
      </c>
      <c r="L49" s="18">
        <f>VLOOKUP($A$10:$A$94,dt!$A$2:$S$78,12,FALSE)</f>
        <v>1800</v>
      </c>
      <c r="M49" s="18">
        <f>VLOOKUP($A$10:$A$94,dt!$A$2:$S$78,13,FALSE)</f>
        <v>92</v>
      </c>
      <c r="N49" s="18">
        <f>VLOOKUP($A$10:$A$94,dt!$A$2:$S$78,14,FALSE)</f>
        <v>207</v>
      </c>
      <c r="O49" s="18">
        <f>VLOOKUP($A$10:$A$94,dt!$A$2:$S$78,15,FALSE)</f>
        <v>16</v>
      </c>
      <c r="P49" s="18">
        <f>VLOOKUP($A$10:$A$94,dt!$A$2:$S$78,16,FALSE)</f>
        <v>447</v>
      </c>
      <c r="Q49" s="18">
        <f>VLOOKUP($A$10:$A$94,dt!$A$2:$S$78,17,FALSE)</f>
        <v>46</v>
      </c>
      <c r="R49" s="18">
        <f>VLOOKUP($A$10:$A$94,dt!$A$2:$S$78,18,FALSE)</f>
        <v>2641711</v>
      </c>
      <c r="S49" s="18">
        <f>VLOOKUP($A$10:$A$94,dt!$A$2:$S$78,19,FALSE)</f>
        <v>52727</v>
      </c>
    </row>
    <row r="50" spans="1:19" ht="20.45" customHeight="1">
      <c r="A50" s="21" t="s">
        <v>65</v>
      </c>
      <c r="B50" s="18">
        <f>VLOOKUP($A$10:$A$94,dt!$A$2:$S$78,2,FALSE)</f>
        <v>925512</v>
      </c>
      <c r="C50" s="18">
        <f>VLOOKUP($A$10:$A$94,dt!$A$2:$S$78,3,FALSE)</f>
        <v>21633</v>
      </c>
      <c r="D50" s="18">
        <f>VLOOKUP($A$10:$A$94,dt!$A$2:$S$78,4,FALSE)</f>
        <v>1126</v>
      </c>
      <c r="E50" s="18">
        <f>VLOOKUP($A$10:$A$94,dt!$A$2:$S$78,5,FALSE)</f>
        <v>37</v>
      </c>
      <c r="F50" s="18">
        <f>VLOOKUP($A$10:$A$94,dt!$A$2:$S$78,6,FALSE)</f>
        <v>143376</v>
      </c>
      <c r="G50" s="18">
        <f>VLOOKUP($A$10:$A$94,dt!$A$2:$S$78,7,FALSE)</f>
        <v>113</v>
      </c>
      <c r="H50" s="18">
        <f>VLOOKUP($A$10:$A$94,dt!$A$2:$S$78,8,FALSE)</f>
        <v>15376</v>
      </c>
      <c r="I50" s="18">
        <f>VLOOKUP($A$10:$A$94,dt!$A$2:$S$78,9,FALSE)</f>
        <v>617</v>
      </c>
      <c r="J50" s="18">
        <f>VLOOKUP($A$10:$A$94,dt!$A$2:$S$78,10,FALSE)</f>
        <v>208</v>
      </c>
      <c r="K50" s="18">
        <f>VLOOKUP($A$10:$A$94,dt!$A$2:$S$78,11,FALSE)</f>
        <v>8</v>
      </c>
      <c r="L50" s="18">
        <f>VLOOKUP($A$10:$A$94,dt!$A$2:$S$78,12,FALSE)</f>
        <v>325</v>
      </c>
      <c r="M50" s="18">
        <f>VLOOKUP($A$10:$A$94,dt!$A$2:$S$78,13,FALSE)</f>
        <v>16</v>
      </c>
      <c r="N50" s="18">
        <f>VLOOKUP($A$10:$A$94,dt!$A$2:$S$78,14,FALSE)</f>
        <v>41</v>
      </c>
      <c r="O50" s="18">
        <f>VLOOKUP($A$10:$A$94,dt!$A$2:$S$78,15,FALSE)</f>
        <v>4</v>
      </c>
      <c r="P50" s="18">
        <f>VLOOKUP($A$10:$A$94,dt!$A$2:$S$78,16,FALSE)</f>
        <v>61</v>
      </c>
      <c r="Q50" s="18">
        <f>VLOOKUP($A$10:$A$94,dt!$A$2:$S$78,17,FALSE)</f>
        <v>6</v>
      </c>
      <c r="R50" s="18">
        <f>VLOOKUP($A$10:$A$94,dt!$A$2:$S$78,18,FALSE)</f>
        <v>1086025</v>
      </c>
      <c r="S50" s="18">
        <f>VLOOKUP($A$10:$A$94,dt!$A$2:$S$78,19,FALSE)</f>
        <v>21793</v>
      </c>
    </row>
    <row r="51" spans="1:19" ht="20.45" customHeight="1">
      <c r="A51" s="20" t="s">
        <v>10</v>
      </c>
      <c r="B51" s="16">
        <f t="shared" ref="B51:S51" si="19">SUM(B52:B59)</f>
        <v>16273923</v>
      </c>
      <c r="C51" s="16">
        <f t="shared" si="19"/>
        <v>346424</v>
      </c>
      <c r="D51" s="16">
        <f t="shared" si="19"/>
        <v>83980</v>
      </c>
      <c r="E51" s="16">
        <f t="shared" si="19"/>
        <v>755</v>
      </c>
      <c r="F51" s="16">
        <f t="shared" si="19"/>
        <v>5917412</v>
      </c>
      <c r="G51" s="16">
        <f t="shared" si="19"/>
        <v>4233</v>
      </c>
      <c r="H51" s="16">
        <f t="shared" si="19"/>
        <v>6648911</v>
      </c>
      <c r="I51" s="16">
        <f t="shared" si="19"/>
        <v>10748</v>
      </c>
      <c r="J51" s="16">
        <f>SUM(J52:J59)</f>
        <v>1817</v>
      </c>
      <c r="K51" s="16">
        <f>SUM(K52:K59)</f>
        <v>134</v>
      </c>
      <c r="L51" s="16">
        <f t="shared" ref="L51:M51" si="20">SUM(L52:L59)</f>
        <v>381269</v>
      </c>
      <c r="M51" s="16">
        <f t="shared" si="20"/>
        <v>302</v>
      </c>
      <c r="N51" s="16">
        <f>SUM(N52:N59)</f>
        <v>1132</v>
      </c>
      <c r="O51" s="16">
        <f>SUM(O52:O59)</f>
        <v>75</v>
      </c>
      <c r="P51" s="16">
        <f t="shared" ref="P51:Q51" si="21">SUM(P52:P59)</f>
        <v>4595</v>
      </c>
      <c r="Q51" s="16">
        <f t="shared" si="21"/>
        <v>157</v>
      </c>
      <c r="R51" s="16">
        <f t="shared" ref="R51" si="22">SUM(R52:R59)</f>
        <v>29313039</v>
      </c>
      <c r="S51" s="16">
        <f t="shared" si="19"/>
        <v>349814</v>
      </c>
    </row>
    <row r="52" spans="1:19" ht="20.45" customHeight="1">
      <c r="A52" s="21" t="s">
        <v>35</v>
      </c>
      <c r="B52" s="18">
        <f>VLOOKUP($A$10:$A$94,dt!$A$2:$S$78,2,FALSE)</f>
        <v>2754967</v>
      </c>
      <c r="C52" s="18">
        <f>VLOOKUP($A$10:$A$94,dt!$A$2:$S$78,3,FALSE)</f>
        <v>62243</v>
      </c>
      <c r="D52" s="18">
        <f>VLOOKUP($A$10:$A$94,dt!$A$2:$S$78,4,FALSE)</f>
        <v>9349</v>
      </c>
      <c r="E52" s="18">
        <f>VLOOKUP($A$10:$A$94,dt!$A$2:$S$78,5,FALSE)</f>
        <v>112</v>
      </c>
      <c r="F52" s="18">
        <f>VLOOKUP($A$10:$A$94,dt!$A$2:$S$78,6,FALSE)</f>
        <v>1406523</v>
      </c>
      <c r="G52" s="18">
        <f>VLOOKUP($A$10:$A$94,dt!$A$2:$S$78,7,FALSE)</f>
        <v>678</v>
      </c>
      <c r="H52" s="18">
        <f>VLOOKUP($A$10:$A$94,dt!$A$2:$S$78,8,FALSE)</f>
        <v>2908065</v>
      </c>
      <c r="I52" s="18">
        <f>VLOOKUP($A$10:$A$94,dt!$A$2:$S$78,9,FALSE)</f>
        <v>1902</v>
      </c>
      <c r="J52" s="18">
        <f>VLOOKUP($A$10:$A$94,dt!$A$2:$S$78,10,FALSE)</f>
        <v>121</v>
      </c>
      <c r="K52" s="18">
        <f>VLOOKUP($A$10:$A$94,dt!$A$2:$S$78,11,FALSE)</f>
        <v>13</v>
      </c>
      <c r="L52" s="18">
        <f>VLOOKUP($A$10:$A$94,dt!$A$2:$S$78,12,FALSE)</f>
        <v>2153</v>
      </c>
      <c r="M52" s="18">
        <f>VLOOKUP($A$10:$A$94,dt!$A$2:$S$78,13,FALSE)</f>
        <v>27</v>
      </c>
      <c r="N52" s="18">
        <f>VLOOKUP($A$10:$A$94,dt!$A$2:$S$78,14,FALSE)</f>
        <v>15</v>
      </c>
      <c r="O52" s="18">
        <f>VLOOKUP($A$10:$A$94,dt!$A$2:$S$78,15,FALSE)</f>
        <v>4</v>
      </c>
      <c r="P52" s="18">
        <f>VLOOKUP($A$10:$A$94,dt!$A$2:$S$78,16,FALSE)</f>
        <v>1911</v>
      </c>
      <c r="Q52" s="18">
        <f>VLOOKUP($A$10:$A$94,dt!$A$2:$S$78,17,FALSE)</f>
        <v>19</v>
      </c>
      <c r="R52" s="18">
        <f>VLOOKUP($A$10:$A$94,dt!$A$2:$S$78,18,FALSE)</f>
        <v>7083104</v>
      </c>
      <c r="S52" s="18">
        <f>VLOOKUP($A$10:$A$94,dt!$A$2:$S$78,19,FALSE)</f>
        <v>63378</v>
      </c>
    </row>
    <row r="53" spans="1:19" ht="20.45" customHeight="1">
      <c r="A53" s="21" t="s">
        <v>75</v>
      </c>
      <c r="B53" s="18">
        <f>VLOOKUP($A$10:$A$94,dt!$A$2:$S$78,2,FALSE)</f>
        <v>1855422</v>
      </c>
      <c r="C53" s="18">
        <f>VLOOKUP($A$10:$A$94,dt!$A$2:$S$78,3,FALSE)</f>
        <v>34725</v>
      </c>
      <c r="D53" s="18">
        <f>VLOOKUP($A$10:$A$94,dt!$A$2:$S$78,4,FALSE)</f>
        <v>7022</v>
      </c>
      <c r="E53" s="18">
        <f>VLOOKUP($A$10:$A$94,dt!$A$2:$S$78,5,FALSE)</f>
        <v>11</v>
      </c>
      <c r="F53" s="18">
        <f>VLOOKUP($A$10:$A$94,dt!$A$2:$S$78,6,FALSE)</f>
        <v>1257561</v>
      </c>
      <c r="G53" s="18">
        <f>VLOOKUP($A$10:$A$94,dt!$A$2:$S$78,7,FALSE)</f>
        <v>152</v>
      </c>
      <c r="H53" s="18">
        <f>VLOOKUP($A$10:$A$94,dt!$A$2:$S$78,8,FALSE)</f>
        <v>616280</v>
      </c>
      <c r="I53" s="18">
        <f>VLOOKUP($A$10:$A$94,dt!$A$2:$S$78,9,FALSE)</f>
        <v>761</v>
      </c>
      <c r="J53" s="18">
        <f>VLOOKUP($A$10:$A$94,dt!$A$2:$S$78,10,FALSE)</f>
        <v>0</v>
      </c>
      <c r="K53" s="18">
        <f>VLOOKUP($A$10:$A$94,dt!$A$2:$S$78,11,FALSE)</f>
        <v>0</v>
      </c>
      <c r="L53" s="18">
        <f>VLOOKUP($A$10:$A$94,dt!$A$2:$S$78,12,FALSE)</f>
        <v>373962</v>
      </c>
      <c r="M53" s="18">
        <f>VLOOKUP($A$10:$A$94,dt!$A$2:$S$78,13,FALSE)</f>
        <v>20</v>
      </c>
      <c r="N53" s="18">
        <f>VLOOKUP($A$10:$A$94,dt!$A$2:$S$78,14,FALSE)</f>
        <v>21</v>
      </c>
      <c r="O53" s="18">
        <f>VLOOKUP($A$10:$A$94,dt!$A$2:$S$78,15,FALSE)</f>
        <v>2</v>
      </c>
      <c r="P53" s="18">
        <f>VLOOKUP($A$10:$A$94,dt!$A$2:$S$78,16,FALSE)</f>
        <v>43</v>
      </c>
      <c r="Q53" s="18">
        <f>VLOOKUP($A$10:$A$94,dt!$A$2:$S$78,17,FALSE)</f>
        <v>6</v>
      </c>
      <c r="R53" s="18">
        <f>VLOOKUP($A$10:$A$94,dt!$A$2:$S$78,18,FALSE)</f>
        <v>4110311</v>
      </c>
      <c r="S53" s="18">
        <f>VLOOKUP($A$10:$A$94,dt!$A$2:$S$78,19,FALSE)</f>
        <v>35026</v>
      </c>
    </row>
    <row r="54" spans="1:19" ht="20.45" customHeight="1">
      <c r="A54" s="21" t="s">
        <v>74</v>
      </c>
      <c r="B54" s="18">
        <f>VLOOKUP($A$10:$A$94,dt!$A$2:$S$78,2,FALSE)</f>
        <v>1595073</v>
      </c>
      <c r="C54" s="18">
        <f>VLOOKUP($A$10:$A$94,dt!$A$2:$S$78,3,FALSE)</f>
        <v>42123</v>
      </c>
      <c r="D54" s="18">
        <f>VLOOKUP($A$10:$A$94,dt!$A$2:$S$78,4,FALSE)</f>
        <v>16027</v>
      </c>
      <c r="E54" s="18">
        <f>VLOOKUP($A$10:$A$94,dt!$A$2:$S$78,5,FALSE)</f>
        <v>32</v>
      </c>
      <c r="F54" s="18">
        <f>VLOOKUP($A$10:$A$94,dt!$A$2:$S$78,6,FALSE)</f>
        <v>2455280</v>
      </c>
      <c r="G54" s="18">
        <f>VLOOKUP($A$10:$A$94,dt!$A$2:$S$78,7,FALSE)</f>
        <v>206</v>
      </c>
      <c r="H54" s="18">
        <f>VLOOKUP($A$10:$A$94,dt!$A$2:$S$78,8,FALSE)</f>
        <v>1150612</v>
      </c>
      <c r="I54" s="18">
        <f>VLOOKUP($A$10:$A$94,dt!$A$2:$S$78,9,FALSE)</f>
        <v>1551</v>
      </c>
      <c r="J54" s="18">
        <f>VLOOKUP($A$10:$A$94,dt!$A$2:$S$78,10,FALSE)</f>
        <v>262</v>
      </c>
      <c r="K54" s="18">
        <f>VLOOKUP($A$10:$A$94,dt!$A$2:$S$78,11,FALSE)</f>
        <v>10</v>
      </c>
      <c r="L54" s="18">
        <f>VLOOKUP($A$10:$A$94,dt!$A$2:$S$78,12,FALSE)</f>
        <v>664</v>
      </c>
      <c r="M54" s="18">
        <f>VLOOKUP($A$10:$A$94,dt!$A$2:$S$78,13,FALSE)</f>
        <v>25</v>
      </c>
      <c r="N54" s="18">
        <f>VLOOKUP($A$10:$A$94,dt!$A$2:$S$78,14,FALSE)</f>
        <v>47</v>
      </c>
      <c r="O54" s="18">
        <f>VLOOKUP($A$10:$A$94,dt!$A$2:$S$78,15,FALSE)</f>
        <v>6</v>
      </c>
      <c r="P54" s="18">
        <f>VLOOKUP($A$10:$A$94,dt!$A$2:$S$78,16,FALSE)</f>
        <v>516</v>
      </c>
      <c r="Q54" s="18">
        <f>VLOOKUP($A$10:$A$94,dt!$A$2:$S$78,17,FALSE)</f>
        <v>23</v>
      </c>
      <c r="R54" s="18">
        <f>VLOOKUP($A$10:$A$94,dt!$A$2:$S$78,18,FALSE)</f>
        <v>5218481</v>
      </c>
      <c r="S54" s="18">
        <f>VLOOKUP($A$10:$A$94,dt!$A$2:$S$78,19,FALSE)</f>
        <v>42667</v>
      </c>
    </row>
    <row r="55" spans="1:19" s="12" customFormat="1" ht="20.45" customHeight="1">
      <c r="A55" s="21" t="s">
        <v>62</v>
      </c>
      <c r="B55" s="18">
        <f>VLOOKUP($A$10:$A$94,dt!$A$2:$S$78,2,FALSE)</f>
        <v>1247004</v>
      </c>
      <c r="C55" s="18">
        <f>VLOOKUP($A$10:$A$94,dt!$A$2:$S$78,3,FALSE)</f>
        <v>24808</v>
      </c>
      <c r="D55" s="18">
        <f>VLOOKUP($A$10:$A$94,dt!$A$2:$S$78,4,FALSE)</f>
        <v>4478</v>
      </c>
      <c r="E55" s="18">
        <f>VLOOKUP($A$10:$A$94,dt!$A$2:$S$78,5,FALSE)</f>
        <v>158</v>
      </c>
      <c r="F55" s="18">
        <f>VLOOKUP($A$10:$A$94,dt!$A$2:$S$78,6,FALSE)</f>
        <v>56536</v>
      </c>
      <c r="G55" s="18">
        <f>VLOOKUP($A$10:$A$94,dt!$A$2:$S$78,7,FALSE)</f>
        <v>129</v>
      </c>
      <c r="H55" s="18">
        <f>VLOOKUP($A$10:$A$94,dt!$A$2:$S$78,8,FALSE)</f>
        <v>167634</v>
      </c>
      <c r="I55" s="18">
        <f>VLOOKUP($A$10:$A$94,dt!$A$2:$S$78,9,FALSE)</f>
        <v>740</v>
      </c>
      <c r="J55" s="18">
        <f>VLOOKUP($A$10:$A$94,dt!$A$2:$S$78,10,FALSE)</f>
        <v>239</v>
      </c>
      <c r="K55" s="18">
        <f>VLOOKUP($A$10:$A$94,dt!$A$2:$S$78,11,FALSE)</f>
        <v>17</v>
      </c>
      <c r="L55" s="18">
        <f>VLOOKUP($A$10:$A$94,dt!$A$2:$S$78,12,FALSE)</f>
        <v>455</v>
      </c>
      <c r="M55" s="18">
        <f>VLOOKUP($A$10:$A$94,dt!$A$2:$S$78,13,FALSE)</f>
        <v>37</v>
      </c>
      <c r="N55" s="18">
        <f>VLOOKUP($A$10:$A$94,dt!$A$2:$S$78,14,FALSE)</f>
        <v>29</v>
      </c>
      <c r="O55" s="18">
        <f>VLOOKUP($A$10:$A$94,dt!$A$2:$S$78,15,FALSE)</f>
        <v>5</v>
      </c>
      <c r="P55" s="18">
        <f>VLOOKUP($A$10:$A$94,dt!$A$2:$S$78,16,FALSE)</f>
        <v>433</v>
      </c>
      <c r="Q55" s="18">
        <f>VLOOKUP($A$10:$A$94,dt!$A$2:$S$78,17,FALSE)</f>
        <v>26</v>
      </c>
      <c r="R55" s="18">
        <f>VLOOKUP($A$10:$A$94,dt!$A$2:$S$78,18,FALSE)</f>
        <v>1476808</v>
      </c>
      <c r="S55" s="18">
        <f>VLOOKUP($A$10:$A$94,dt!$A$2:$S$78,19,FALSE)</f>
        <v>25054</v>
      </c>
    </row>
    <row r="56" spans="1:19" ht="20.45" customHeight="1">
      <c r="A56" s="21" t="s">
        <v>47</v>
      </c>
      <c r="B56" s="18">
        <f>VLOOKUP($A$10:$A$94,dt!$A$2:$S$78,2,FALSE)</f>
        <v>1895986</v>
      </c>
      <c r="C56" s="18">
        <f>VLOOKUP($A$10:$A$94,dt!$A$2:$S$78,3,FALSE)</f>
        <v>43984</v>
      </c>
      <c r="D56" s="18">
        <f>VLOOKUP($A$10:$A$94,dt!$A$2:$S$78,4,FALSE)</f>
        <v>25324</v>
      </c>
      <c r="E56" s="18">
        <f>VLOOKUP($A$10:$A$94,dt!$A$2:$S$78,5,FALSE)</f>
        <v>143</v>
      </c>
      <c r="F56" s="18">
        <f>VLOOKUP($A$10:$A$94,dt!$A$2:$S$78,6,FALSE)</f>
        <v>47635</v>
      </c>
      <c r="G56" s="18">
        <f>VLOOKUP($A$10:$A$94,dt!$A$2:$S$78,7,FALSE)</f>
        <v>114</v>
      </c>
      <c r="H56" s="18">
        <f>VLOOKUP($A$10:$A$94,dt!$A$2:$S$78,8,FALSE)</f>
        <v>103505</v>
      </c>
      <c r="I56" s="18">
        <f>VLOOKUP($A$10:$A$94,dt!$A$2:$S$78,9,FALSE)</f>
        <v>1175</v>
      </c>
      <c r="J56" s="18">
        <f>VLOOKUP($A$10:$A$94,dt!$A$2:$S$78,10,FALSE)</f>
        <v>151</v>
      </c>
      <c r="K56" s="18">
        <f>VLOOKUP($A$10:$A$94,dt!$A$2:$S$78,11,FALSE)</f>
        <v>14</v>
      </c>
      <c r="L56" s="18">
        <f>VLOOKUP($A$10:$A$94,dt!$A$2:$S$78,12,FALSE)</f>
        <v>823</v>
      </c>
      <c r="M56" s="18">
        <f>VLOOKUP($A$10:$A$94,dt!$A$2:$S$78,13,FALSE)</f>
        <v>43</v>
      </c>
      <c r="N56" s="18">
        <f>VLOOKUP($A$10:$A$94,dt!$A$2:$S$78,14,FALSE)</f>
        <v>162</v>
      </c>
      <c r="O56" s="18">
        <f>VLOOKUP($A$10:$A$94,dt!$A$2:$S$78,15,FALSE)</f>
        <v>6</v>
      </c>
      <c r="P56" s="18">
        <f>VLOOKUP($A$10:$A$94,dt!$A$2:$S$78,16,FALSE)</f>
        <v>104</v>
      </c>
      <c r="Q56" s="18">
        <f>VLOOKUP($A$10:$A$94,dt!$A$2:$S$78,17,FALSE)</f>
        <v>8</v>
      </c>
      <c r="R56" s="18">
        <f>VLOOKUP($A$10:$A$94,dt!$A$2:$S$78,18,FALSE)</f>
        <v>2073690</v>
      </c>
      <c r="S56" s="18">
        <f>VLOOKUP($A$10:$A$94,dt!$A$2:$S$78,19,FALSE)</f>
        <v>44217</v>
      </c>
    </row>
    <row r="57" spans="1:19" ht="20.45" customHeight="1">
      <c r="A57" s="21" t="s">
        <v>55</v>
      </c>
      <c r="B57" s="18">
        <f>VLOOKUP($A$10:$A$94,dt!$A$2:$S$78,2,FALSE)</f>
        <v>2141760</v>
      </c>
      <c r="C57" s="18">
        <f>VLOOKUP($A$10:$A$94,dt!$A$2:$S$78,3,FALSE)</f>
        <v>42717</v>
      </c>
      <c r="D57" s="18">
        <f>VLOOKUP($A$10:$A$94,dt!$A$2:$S$78,4,FALSE)</f>
        <v>6078</v>
      </c>
      <c r="E57" s="18">
        <f>VLOOKUP($A$10:$A$94,dt!$A$2:$S$78,5,FALSE)</f>
        <v>89</v>
      </c>
      <c r="F57" s="18">
        <f>VLOOKUP($A$10:$A$94,dt!$A$2:$S$78,6,FALSE)</f>
        <v>91618</v>
      </c>
      <c r="G57" s="18">
        <f>VLOOKUP($A$10:$A$94,dt!$A$2:$S$78,7,FALSE)</f>
        <v>138</v>
      </c>
      <c r="H57" s="18">
        <f>VLOOKUP($A$10:$A$94,dt!$A$2:$S$78,8,FALSE)</f>
        <v>137280</v>
      </c>
      <c r="I57" s="18">
        <f>VLOOKUP($A$10:$A$94,dt!$A$2:$S$78,9,FALSE)</f>
        <v>813</v>
      </c>
      <c r="J57" s="18">
        <f>VLOOKUP($A$10:$A$94,dt!$A$2:$S$78,10,FALSE)</f>
        <v>67</v>
      </c>
      <c r="K57" s="18">
        <f>VLOOKUP($A$10:$A$94,dt!$A$2:$S$78,11,FALSE)</f>
        <v>7</v>
      </c>
      <c r="L57" s="18">
        <f>VLOOKUP($A$10:$A$94,dt!$A$2:$S$78,12,FALSE)</f>
        <v>1406</v>
      </c>
      <c r="M57" s="18">
        <f>VLOOKUP($A$10:$A$94,dt!$A$2:$S$78,13,FALSE)</f>
        <v>57</v>
      </c>
      <c r="N57" s="18">
        <f>VLOOKUP($A$10:$A$94,dt!$A$2:$S$78,14,FALSE)</f>
        <v>12</v>
      </c>
      <c r="O57" s="18">
        <f>VLOOKUP($A$10:$A$94,dt!$A$2:$S$78,15,FALSE)</f>
        <v>3</v>
      </c>
      <c r="P57" s="18">
        <f>VLOOKUP($A$10:$A$94,dt!$A$2:$S$78,16,FALSE)</f>
        <v>249</v>
      </c>
      <c r="Q57" s="18">
        <f>VLOOKUP($A$10:$A$94,dt!$A$2:$S$78,17,FALSE)</f>
        <v>16</v>
      </c>
      <c r="R57" s="18">
        <f>VLOOKUP($A$10:$A$94,dt!$A$2:$S$78,18,FALSE)</f>
        <v>2378470</v>
      </c>
      <c r="S57" s="18">
        <f>VLOOKUP($A$10:$A$94,dt!$A$2:$S$78,19,FALSE)</f>
        <v>42864</v>
      </c>
    </row>
    <row r="58" spans="1:19" ht="20.45" customHeight="1">
      <c r="A58" s="21" t="s">
        <v>34</v>
      </c>
      <c r="B58" s="18">
        <f>VLOOKUP($A$10:$A$94,dt!$A$2:$S$78,2,FALSE)</f>
        <v>3858053</v>
      </c>
      <c r="C58" s="18">
        <f>VLOOKUP($A$10:$A$94,dt!$A$2:$S$78,3,FALSE)</f>
        <v>75407</v>
      </c>
      <c r="D58" s="18">
        <f>VLOOKUP($A$10:$A$94,dt!$A$2:$S$78,4,FALSE)</f>
        <v>13511</v>
      </c>
      <c r="E58" s="18">
        <f>VLOOKUP($A$10:$A$94,dt!$A$2:$S$78,5,FALSE)</f>
        <v>172</v>
      </c>
      <c r="F58" s="18">
        <f>VLOOKUP($A$10:$A$94,dt!$A$2:$S$78,6,FALSE)</f>
        <v>600334</v>
      </c>
      <c r="G58" s="18">
        <f>VLOOKUP($A$10:$A$94,dt!$A$2:$S$78,7,FALSE)</f>
        <v>2739</v>
      </c>
      <c r="H58" s="18">
        <f>VLOOKUP($A$10:$A$94,dt!$A$2:$S$78,8,FALSE)</f>
        <v>1525826</v>
      </c>
      <c r="I58" s="18">
        <f>VLOOKUP($A$10:$A$94,dt!$A$2:$S$78,9,FALSE)</f>
        <v>3313</v>
      </c>
      <c r="J58" s="18">
        <f>VLOOKUP($A$10:$A$94,dt!$A$2:$S$78,10,FALSE)</f>
        <v>345</v>
      </c>
      <c r="K58" s="18">
        <f>VLOOKUP($A$10:$A$94,dt!$A$2:$S$78,11,FALSE)</f>
        <v>23</v>
      </c>
      <c r="L58" s="18">
        <f>VLOOKUP($A$10:$A$94,dt!$A$2:$S$78,12,FALSE)</f>
        <v>865</v>
      </c>
      <c r="M58" s="18">
        <f>VLOOKUP($A$10:$A$94,dt!$A$2:$S$78,13,FALSE)</f>
        <v>59</v>
      </c>
      <c r="N58" s="18">
        <f>VLOOKUP($A$10:$A$94,dt!$A$2:$S$78,14,FALSE)</f>
        <v>355</v>
      </c>
      <c r="O58" s="18">
        <f>VLOOKUP($A$10:$A$94,dt!$A$2:$S$78,15,FALSE)</f>
        <v>12</v>
      </c>
      <c r="P58" s="18">
        <f>VLOOKUP($A$10:$A$94,dt!$A$2:$S$78,16,FALSE)</f>
        <v>862</v>
      </c>
      <c r="Q58" s="18">
        <f>VLOOKUP($A$10:$A$94,dt!$A$2:$S$78,17,FALSE)</f>
        <v>32</v>
      </c>
      <c r="R58" s="18">
        <f>VLOOKUP($A$10:$A$94,dt!$A$2:$S$78,18,FALSE)</f>
        <v>6000151</v>
      </c>
      <c r="S58" s="18">
        <f>VLOOKUP($A$10:$A$94,dt!$A$2:$S$78,19,FALSE)</f>
        <v>76103</v>
      </c>
    </row>
    <row r="59" spans="1:19" ht="20.45" customHeight="1">
      <c r="A59" s="21" t="s">
        <v>66</v>
      </c>
      <c r="B59" s="18">
        <f>VLOOKUP($A$10:$A$94,dt!$A$2:$S$78,2,FALSE)</f>
        <v>925658</v>
      </c>
      <c r="C59" s="18">
        <f>VLOOKUP($A$10:$A$94,dt!$A$2:$S$78,3,FALSE)</f>
        <v>20417</v>
      </c>
      <c r="D59" s="18">
        <f>VLOOKUP($A$10:$A$94,dt!$A$2:$S$78,4,FALSE)</f>
        <v>2191</v>
      </c>
      <c r="E59" s="18">
        <f>VLOOKUP($A$10:$A$94,dt!$A$2:$S$78,5,FALSE)</f>
        <v>38</v>
      </c>
      <c r="F59" s="18">
        <f>VLOOKUP($A$10:$A$94,dt!$A$2:$S$78,6,FALSE)</f>
        <v>1925</v>
      </c>
      <c r="G59" s="18">
        <f>VLOOKUP($A$10:$A$94,dt!$A$2:$S$78,7,FALSE)</f>
        <v>77</v>
      </c>
      <c r="H59" s="18">
        <f>VLOOKUP($A$10:$A$94,dt!$A$2:$S$78,8,FALSE)</f>
        <v>39709</v>
      </c>
      <c r="I59" s="18">
        <f>VLOOKUP($A$10:$A$94,dt!$A$2:$S$78,9,FALSE)</f>
        <v>493</v>
      </c>
      <c r="J59" s="18">
        <f>VLOOKUP($A$10:$A$94,dt!$A$2:$S$78,10,FALSE)</f>
        <v>632</v>
      </c>
      <c r="K59" s="18">
        <f>VLOOKUP($A$10:$A$94,dt!$A$2:$S$78,11,FALSE)</f>
        <v>50</v>
      </c>
      <c r="L59" s="18">
        <f>VLOOKUP($A$10:$A$94,dt!$A$2:$S$78,12,FALSE)</f>
        <v>941</v>
      </c>
      <c r="M59" s="18">
        <f>VLOOKUP($A$10:$A$94,dt!$A$2:$S$78,13,FALSE)</f>
        <v>34</v>
      </c>
      <c r="N59" s="18">
        <f>VLOOKUP($A$10:$A$94,dt!$A$2:$S$78,14,FALSE)</f>
        <v>491</v>
      </c>
      <c r="O59" s="18">
        <f>VLOOKUP($A$10:$A$94,dt!$A$2:$S$78,15,FALSE)</f>
        <v>37</v>
      </c>
      <c r="P59" s="18">
        <f>VLOOKUP($A$10:$A$94,dt!$A$2:$S$78,16,FALSE)</f>
        <v>477</v>
      </c>
      <c r="Q59" s="18">
        <f>VLOOKUP($A$10:$A$94,dt!$A$2:$S$78,17,FALSE)</f>
        <v>27</v>
      </c>
      <c r="R59" s="18">
        <f>VLOOKUP($A$10:$A$94,dt!$A$2:$S$78,18,FALSE)</f>
        <v>972024</v>
      </c>
      <c r="S59" s="18">
        <f>VLOOKUP($A$10:$A$94,dt!$A$2:$S$78,19,FALSE)</f>
        <v>20505</v>
      </c>
    </row>
    <row r="60" spans="1:19" ht="20.45" customHeight="1">
      <c r="A60" s="20" t="s">
        <v>11</v>
      </c>
      <c r="B60" s="16">
        <f t="shared" ref="B60:I60" si="23">SUM(B61:B69)</f>
        <v>14012149</v>
      </c>
      <c r="C60" s="16">
        <f t="shared" si="23"/>
        <v>290032</v>
      </c>
      <c r="D60" s="16">
        <f t="shared" si="23"/>
        <v>75807</v>
      </c>
      <c r="E60" s="16">
        <f t="shared" si="23"/>
        <v>564</v>
      </c>
      <c r="F60" s="16">
        <f t="shared" si="23"/>
        <v>19554389</v>
      </c>
      <c r="G60" s="16">
        <f t="shared" si="23"/>
        <v>1675</v>
      </c>
      <c r="H60" s="16">
        <f t="shared" si="23"/>
        <v>6387841</v>
      </c>
      <c r="I60" s="16">
        <f t="shared" si="23"/>
        <v>15511</v>
      </c>
      <c r="J60" s="16">
        <f>SUM(J61:J69)</f>
        <v>523808</v>
      </c>
      <c r="K60" s="16">
        <f>SUM(K61:K69)</f>
        <v>116</v>
      </c>
      <c r="L60" s="16">
        <f t="shared" ref="L60:M60" si="24">SUM(L61:L69)</f>
        <v>179660</v>
      </c>
      <c r="M60" s="16">
        <f t="shared" si="24"/>
        <v>177</v>
      </c>
      <c r="N60" s="16">
        <f>SUM(N61:N69)</f>
        <v>415</v>
      </c>
      <c r="O60" s="16">
        <f>SUM(O61:O69)</f>
        <v>37</v>
      </c>
      <c r="P60" s="16">
        <f t="shared" ref="P60:Q60" si="25">SUM(P61:P69)</f>
        <v>1149</v>
      </c>
      <c r="Q60" s="16">
        <f t="shared" si="25"/>
        <v>57</v>
      </c>
      <c r="R60" s="16">
        <f t="shared" ref="R60" si="26">SUM(R61:R69)</f>
        <v>40735218</v>
      </c>
      <c r="S60" s="16">
        <f>SUM(S61:S69)</f>
        <v>295042</v>
      </c>
    </row>
    <row r="61" spans="1:19" ht="20.45" customHeight="1">
      <c r="A61" s="21" t="s">
        <v>96</v>
      </c>
      <c r="B61" s="18">
        <f>VLOOKUP($A$10:$A$94,dt!$A$2:$S$78,2,FALSE)</f>
        <v>1093264</v>
      </c>
      <c r="C61" s="18">
        <f>VLOOKUP($A$10:$A$94,dt!$A$2:$S$78,3,FALSE)</f>
        <v>27515</v>
      </c>
      <c r="D61" s="18">
        <f>VLOOKUP($A$10:$A$94,dt!$A$2:$S$78,4,FALSE)</f>
        <v>9810</v>
      </c>
      <c r="E61" s="18">
        <f>VLOOKUP($A$10:$A$94,dt!$A$2:$S$78,5,FALSE)</f>
        <v>255</v>
      </c>
      <c r="F61" s="18">
        <f>VLOOKUP($A$10:$A$94,dt!$A$2:$S$78,6,FALSE)</f>
        <v>619504</v>
      </c>
      <c r="G61" s="18">
        <f>VLOOKUP($A$10:$A$94,dt!$A$2:$S$78,7,FALSE)</f>
        <v>98</v>
      </c>
      <c r="H61" s="18">
        <f>VLOOKUP($A$10:$A$94,dt!$A$2:$S$78,8,FALSE)</f>
        <v>2632623</v>
      </c>
      <c r="I61" s="18">
        <f>VLOOKUP($A$10:$A$94,dt!$A$2:$S$78,9,FALSE)</f>
        <v>331</v>
      </c>
      <c r="J61" s="18">
        <f>VLOOKUP($A$10:$A$94,dt!$A$2:$S$78,10,FALSE)</f>
        <v>0</v>
      </c>
      <c r="K61" s="18">
        <f>VLOOKUP($A$10:$A$94,dt!$A$2:$S$78,11,FALSE)</f>
        <v>0</v>
      </c>
      <c r="L61" s="18">
        <f>VLOOKUP($A$10:$A$94,dt!$A$2:$S$78,12,FALSE)</f>
        <v>10</v>
      </c>
      <c r="M61" s="18">
        <f>VLOOKUP($A$10:$A$94,dt!$A$2:$S$78,13,FALSE)</f>
        <v>1</v>
      </c>
      <c r="N61" s="18">
        <f>VLOOKUP($A$10:$A$94,dt!$A$2:$S$78,14,FALSE)</f>
        <v>0</v>
      </c>
      <c r="O61" s="18">
        <f>VLOOKUP($A$10:$A$94,dt!$A$2:$S$78,15,FALSE)</f>
        <v>0</v>
      </c>
      <c r="P61" s="18">
        <f>VLOOKUP($A$10:$A$94,dt!$A$2:$S$78,16,FALSE)</f>
        <v>69</v>
      </c>
      <c r="Q61" s="18">
        <f>VLOOKUP($A$10:$A$94,dt!$A$2:$S$78,17,FALSE)</f>
        <v>2</v>
      </c>
      <c r="R61" s="18">
        <f>VLOOKUP($A$10:$A$94,dt!$A$2:$S$78,18,FALSE)</f>
        <v>4355280</v>
      </c>
      <c r="S61" s="18">
        <f>VLOOKUP($A$10:$A$94,dt!$A$2:$S$78,19,FALSE)</f>
        <v>27753</v>
      </c>
    </row>
    <row r="62" spans="1:19" ht="20.45" customHeight="1">
      <c r="A62" s="21" t="s">
        <v>44</v>
      </c>
      <c r="B62" s="18">
        <f>VLOOKUP($A$10:$A$94,dt!$A$2:$S$78,2,FALSE)</f>
        <v>1978779</v>
      </c>
      <c r="C62" s="18">
        <f>VLOOKUP($A$10:$A$94,dt!$A$2:$S$78,3,FALSE)</f>
        <v>36675</v>
      </c>
      <c r="D62" s="18">
        <f>VLOOKUP($A$10:$A$94,dt!$A$2:$S$78,4,FALSE)</f>
        <v>1423</v>
      </c>
      <c r="E62" s="18">
        <f>VLOOKUP($A$10:$A$94,dt!$A$2:$S$78,5,FALSE)</f>
        <v>62</v>
      </c>
      <c r="F62" s="18">
        <f>VLOOKUP($A$10:$A$94,dt!$A$2:$S$78,6,FALSE)</f>
        <v>7094726</v>
      </c>
      <c r="G62" s="18">
        <f>VLOOKUP($A$10:$A$94,dt!$A$2:$S$78,7,FALSE)</f>
        <v>233</v>
      </c>
      <c r="H62" s="18">
        <f>VLOOKUP($A$10:$A$94,dt!$A$2:$S$78,8,FALSE)</f>
        <v>1573444</v>
      </c>
      <c r="I62" s="18">
        <f>VLOOKUP($A$10:$A$94,dt!$A$2:$S$78,9,FALSE)</f>
        <v>3023</v>
      </c>
      <c r="J62" s="18">
        <f>VLOOKUP($A$10:$A$94,dt!$A$2:$S$78,10,FALSE)</f>
        <v>89</v>
      </c>
      <c r="K62" s="18">
        <f>VLOOKUP($A$10:$A$94,dt!$A$2:$S$78,11,FALSE)</f>
        <v>7</v>
      </c>
      <c r="L62" s="18">
        <f>VLOOKUP($A$10:$A$94,dt!$A$2:$S$78,12,FALSE)</f>
        <v>585</v>
      </c>
      <c r="M62" s="18">
        <f>VLOOKUP($A$10:$A$94,dt!$A$2:$S$78,13,FALSE)</f>
        <v>31</v>
      </c>
      <c r="N62" s="18">
        <f>VLOOKUP($A$10:$A$94,dt!$A$2:$S$78,14,FALSE)</f>
        <v>34</v>
      </c>
      <c r="O62" s="18">
        <f>VLOOKUP($A$10:$A$94,dt!$A$2:$S$78,15,FALSE)</f>
        <v>3</v>
      </c>
      <c r="P62" s="18">
        <f>VLOOKUP($A$10:$A$94,dt!$A$2:$S$78,16,FALSE)</f>
        <v>26</v>
      </c>
      <c r="Q62" s="18">
        <f>VLOOKUP($A$10:$A$94,dt!$A$2:$S$78,17,FALSE)</f>
        <v>4</v>
      </c>
      <c r="R62" s="18">
        <f>VLOOKUP($A$10:$A$94,dt!$A$2:$S$78,18,FALSE)</f>
        <v>10649106</v>
      </c>
      <c r="S62" s="18">
        <f>VLOOKUP($A$10:$A$94,dt!$A$2:$S$78,19,FALSE)</f>
        <v>37604</v>
      </c>
    </row>
    <row r="63" spans="1:19" ht="20.45" customHeight="1">
      <c r="A63" s="21" t="s">
        <v>97</v>
      </c>
      <c r="B63" s="18">
        <f>VLOOKUP($A$10:$A$94,dt!$A$2:$S$78,2,FALSE)</f>
        <v>967461</v>
      </c>
      <c r="C63" s="18">
        <f>VLOOKUP($A$10:$A$94,dt!$A$2:$S$78,3,FALSE)</f>
        <v>21705</v>
      </c>
      <c r="D63" s="18">
        <f>VLOOKUP($A$10:$A$94,dt!$A$2:$S$78,4,FALSE)</f>
        <v>2080</v>
      </c>
      <c r="E63" s="18">
        <f>VLOOKUP($A$10:$A$94,dt!$A$2:$S$78,5,FALSE)</f>
        <v>8</v>
      </c>
      <c r="F63" s="18">
        <f>VLOOKUP($A$10:$A$94,dt!$A$2:$S$78,6,FALSE)</f>
        <v>1436275</v>
      </c>
      <c r="G63" s="18">
        <f>VLOOKUP($A$10:$A$94,dt!$A$2:$S$78,7,FALSE)</f>
        <v>109</v>
      </c>
      <c r="H63" s="18">
        <f>VLOOKUP($A$10:$A$94,dt!$A$2:$S$78,8,FALSE)</f>
        <v>94804</v>
      </c>
      <c r="I63" s="18">
        <f>VLOOKUP($A$10:$A$94,dt!$A$2:$S$78,9,FALSE)</f>
        <v>2259</v>
      </c>
      <c r="J63" s="18">
        <f>VLOOKUP($A$10:$A$94,dt!$A$2:$S$78,10,FALSE)</f>
        <v>38</v>
      </c>
      <c r="K63" s="18">
        <f>VLOOKUP($A$10:$A$94,dt!$A$2:$S$78,11,FALSE)</f>
        <v>2</v>
      </c>
      <c r="L63" s="18">
        <f>VLOOKUP($A$10:$A$94,dt!$A$2:$S$78,12,FALSE)</f>
        <v>57</v>
      </c>
      <c r="M63" s="18">
        <f>VLOOKUP($A$10:$A$94,dt!$A$2:$S$78,13,FALSE)</f>
        <v>3</v>
      </c>
      <c r="N63" s="18">
        <f>VLOOKUP($A$10:$A$94,dt!$A$2:$S$78,14,FALSE)</f>
        <v>26</v>
      </c>
      <c r="O63" s="18">
        <f>VLOOKUP($A$10:$A$94,dt!$A$2:$S$78,15,FALSE)</f>
        <v>3</v>
      </c>
      <c r="P63" s="18">
        <f>VLOOKUP($A$10:$A$94,dt!$A$2:$S$78,16,FALSE)</f>
        <v>51</v>
      </c>
      <c r="Q63" s="18">
        <f>VLOOKUP($A$10:$A$94,dt!$A$2:$S$78,17,FALSE)</f>
        <v>2</v>
      </c>
      <c r="R63" s="18">
        <f>VLOOKUP($A$10:$A$94,dt!$A$2:$S$78,18,FALSE)</f>
        <v>2500792</v>
      </c>
      <c r="S63" s="18">
        <f>VLOOKUP($A$10:$A$94,dt!$A$2:$S$78,19,FALSE)</f>
        <v>22387</v>
      </c>
    </row>
    <row r="64" spans="1:19" ht="20.45" customHeight="1">
      <c r="A64" s="21" t="s">
        <v>26</v>
      </c>
      <c r="B64" s="18">
        <f>VLOOKUP($A$10:$A$94,dt!$A$2:$S$78,2,FALSE)</f>
        <v>1817286</v>
      </c>
      <c r="C64" s="18">
        <f>VLOOKUP($A$10:$A$94,dt!$A$2:$S$78,3,FALSE)</f>
        <v>38662</v>
      </c>
      <c r="D64" s="18">
        <f>VLOOKUP($A$10:$A$94,dt!$A$2:$S$78,4,FALSE)</f>
        <v>697</v>
      </c>
      <c r="E64" s="18">
        <f>VLOOKUP($A$10:$A$94,dt!$A$2:$S$78,5,FALSE)</f>
        <v>20</v>
      </c>
      <c r="F64" s="18">
        <f>VLOOKUP($A$10:$A$94,dt!$A$2:$S$78,6,FALSE)</f>
        <v>1410252</v>
      </c>
      <c r="G64" s="18">
        <f>VLOOKUP($A$10:$A$94,dt!$A$2:$S$78,7,FALSE)</f>
        <v>220</v>
      </c>
      <c r="H64" s="18">
        <f>VLOOKUP($A$10:$A$94,dt!$A$2:$S$78,8,FALSE)</f>
        <v>477403</v>
      </c>
      <c r="I64" s="18">
        <f>VLOOKUP($A$10:$A$94,dt!$A$2:$S$78,9,FALSE)</f>
        <v>1863</v>
      </c>
      <c r="J64" s="18">
        <f>VLOOKUP($A$10:$A$94,dt!$A$2:$S$78,10,FALSE)</f>
        <v>774</v>
      </c>
      <c r="K64" s="18">
        <f>VLOOKUP($A$10:$A$94,dt!$A$2:$S$78,11,FALSE)</f>
        <v>53</v>
      </c>
      <c r="L64" s="18">
        <f>VLOOKUP($A$10:$A$94,dt!$A$2:$S$78,12,FALSE)</f>
        <v>35711</v>
      </c>
      <c r="M64" s="18">
        <f>VLOOKUP($A$10:$A$94,dt!$A$2:$S$78,13,FALSE)</f>
        <v>39</v>
      </c>
      <c r="N64" s="18">
        <f>VLOOKUP($A$10:$A$94,dt!$A$2:$S$78,14,FALSE)</f>
        <v>73</v>
      </c>
      <c r="O64" s="18">
        <f>VLOOKUP($A$10:$A$94,dt!$A$2:$S$78,15,FALSE)</f>
        <v>10</v>
      </c>
      <c r="P64" s="18">
        <f>VLOOKUP($A$10:$A$94,dt!$A$2:$S$78,16,FALSE)</f>
        <v>171</v>
      </c>
      <c r="Q64" s="18">
        <f>VLOOKUP($A$10:$A$94,dt!$A$2:$S$78,17,FALSE)</f>
        <v>8</v>
      </c>
      <c r="R64" s="18">
        <f>VLOOKUP($A$10:$A$94,dt!$A$2:$S$78,18,FALSE)</f>
        <v>3742367</v>
      </c>
      <c r="S64" s="18">
        <f>VLOOKUP($A$10:$A$94,dt!$A$2:$S$78,19,FALSE)</f>
        <v>39109</v>
      </c>
    </row>
    <row r="65" spans="1:19" ht="20.45" customHeight="1">
      <c r="A65" s="21" t="s">
        <v>38</v>
      </c>
      <c r="B65" s="18">
        <f>VLOOKUP($A$10:$A$94,dt!$A$2:$S$78,2,FALSE)</f>
        <v>1124398</v>
      </c>
      <c r="C65" s="18">
        <f>VLOOKUP($A$10:$A$94,dt!$A$2:$S$78,3,FALSE)</f>
        <v>24765</v>
      </c>
      <c r="D65" s="18">
        <f>VLOOKUP($A$10:$A$94,dt!$A$2:$S$78,4,FALSE)</f>
        <v>496</v>
      </c>
      <c r="E65" s="18">
        <f>VLOOKUP($A$10:$A$94,dt!$A$2:$S$78,5,FALSE)</f>
        <v>15</v>
      </c>
      <c r="F65" s="18">
        <f>VLOOKUP($A$10:$A$94,dt!$A$2:$S$78,6,FALSE)</f>
        <v>401625</v>
      </c>
      <c r="G65" s="18">
        <f>VLOOKUP($A$10:$A$94,dt!$A$2:$S$78,7,FALSE)</f>
        <v>66</v>
      </c>
      <c r="H65" s="18">
        <f>VLOOKUP($A$10:$A$94,dt!$A$2:$S$78,8,FALSE)</f>
        <v>36930</v>
      </c>
      <c r="I65" s="18">
        <f>VLOOKUP($A$10:$A$94,dt!$A$2:$S$78,9,FALSE)</f>
        <v>527</v>
      </c>
      <c r="J65" s="18">
        <f>VLOOKUP($A$10:$A$94,dt!$A$2:$S$78,10,FALSE)</f>
        <v>242</v>
      </c>
      <c r="K65" s="18">
        <f>VLOOKUP($A$10:$A$94,dt!$A$2:$S$78,11,FALSE)</f>
        <v>19</v>
      </c>
      <c r="L65" s="18">
        <f>VLOOKUP($A$10:$A$94,dt!$A$2:$S$78,12,FALSE)</f>
        <v>813</v>
      </c>
      <c r="M65" s="18">
        <f>VLOOKUP($A$10:$A$94,dt!$A$2:$S$78,13,FALSE)</f>
        <v>36</v>
      </c>
      <c r="N65" s="18">
        <f>VLOOKUP($A$10:$A$94,dt!$A$2:$S$78,14,FALSE)</f>
        <v>146</v>
      </c>
      <c r="O65" s="18">
        <f>VLOOKUP($A$10:$A$94,dt!$A$2:$S$78,15,FALSE)</f>
        <v>6</v>
      </c>
      <c r="P65" s="18">
        <f>VLOOKUP($A$10:$A$94,dt!$A$2:$S$78,16,FALSE)</f>
        <v>58</v>
      </c>
      <c r="Q65" s="18">
        <f>VLOOKUP($A$10:$A$94,dt!$A$2:$S$78,17,FALSE)</f>
        <v>7</v>
      </c>
      <c r="R65" s="18">
        <f>VLOOKUP($A$10:$A$94,dt!$A$2:$S$78,18,FALSE)</f>
        <v>1564708</v>
      </c>
      <c r="S65" s="18">
        <f>VLOOKUP($A$10:$A$94,dt!$A$2:$S$78,19,FALSE)</f>
        <v>24928</v>
      </c>
    </row>
    <row r="66" spans="1:19" ht="20.45" customHeight="1">
      <c r="A66" s="21" t="s">
        <v>87</v>
      </c>
      <c r="B66" s="18">
        <f>VLOOKUP($A$10:$A$94,dt!$A$2:$S$78,2,FALSE)</f>
        <v>1153618</v>
      </c>
      <c r="C66" s="18">
        <f>VLOOKUP($A$10:$A$94,dt!$A$2:$S$78,3,FALSE)</f>
        <v>30530</v>
      </c>
      <c r="D66" s="18">
        <f>VLOOKUP($A$10:$A$94,dt!$A$2:$S$78,4,FALSE)</f>
        <v>2787</v>
      </c>
      <c r="E66" s="18">
        <f>VLOOKUP($A$10:$A$94,dt!$A$2:$S$78,5,FALSE)</f>
        <v>50</v>
      </c>
      <c r="F66" s="18">
        <f>VLOOKUP($A$10:$A$94,dt!$A$2:$S$78,6,FALSE)</f>
        <v>133874</v>
      </c>
      <c r="G66" s="18">
        <f>VLOOKUP($A$10:$A$94,dt!$A$2:$S$78,7,FALSE)</f>
        <v>95</v>
      </c>
      <c r="H66" s="18">
        <f>VLOOKUP($A$10:$A$94,dt!$A$2:$S$78,8,FALSE)</f>
        <v>130650</v>
      </c>
      <c r="I66" s="18">
        <f>VLOOKUP($A$10:$A$94,dt!$A$2:$S$78,9,FALSE)</f>
        <v>1378</v>
      </c>
      <c r="J66" s="18">
        <f>VLOOKUP($A$10:$A$94,dt!$A$2:$S$78,10,FALSE)</f>
        <v>101</v>
      </c>
      <c r="K66" s="18">
        <f>VLOOKUP($A$10:$A$94,dt!$A$2:$S$78,11,FALSE)</f>
        <v>6</v>
      </c>
      <c r="L66" s="18">
        <f>VLOOKUP($A$10:$A$94,dt!$A$2:$S$78,12,FALSE)</f>
        <v>180</v>
      </c>
      <c r="M66" s="18">
        <f>VLOOKUP($A$10:$A$94,dt!$A$2:$S$78,13,FALSE)</f>
        <v>18</v>
      </c>
      <c r="N66" s="18">
        <f>VLOOKUP($A$10:$A$94,dt!$A$2:$S$78,14,FALSE)</f>
        <v>44</v>
      </c>
      <c r="O66" s="18">
        <f>VLOOKUP($A$10:$A$94,dt!$A$2:$S$78,15,FALSE)</f>
        <v>4</v>
      </c>
      <c r="P66" s="18">
        <f>VLOOKUP($A$10:$A$94,dt!$A$2:$S$78,16,FALSE)</f>
        <v>300</v>
      </c>
      <c r="Q66" s="18">
        <f>VLOOKUP($A$10:$A$94,dt!$A$2:$S$78,17,FALSE)</f>
        <v>15</v>
      </c>
      <c r="R66" s="18">
        <f>VLOOKUP($A$10:$A$94,dt!$A$2:$S$78,18,FALSE)</f>
        <v>1421554</v>
      </c>
      <c r="S66" s="18">
        <f>VLOOKUP($A$10:$A$94,dt!$A$2:$S$78,19,FALSE)</f>
        <v>30957</v>
      </c>
    </row>
    <row r="67" spans="1:19" ht="20.45" customHeight="1">
      <c r="A67" s="21" t="s">
        <v>59</v>
      </c>
      <c r="B67" s="18">
        <f>VLOOKUP($A$10:$A$94,dt!$A$2:$S$78,2,FALSE)</f>
        <v>2109302</v>
      </c>
      <c r="C67" s="18">
        <f>VLOOKUP($A$10:$A$94,dt!$A$2:$S$78,3,FALSE)</f>
        <v>37637</v>
      </c>
      <c r="D67" s="18">
        <f>VLOOKUP($A$10:$A$94,dt!$A$2:$S$78,4,FALSE)</f>
        <v>51839</v>
      </c>
      <c r="E67" s="18">
        <f>VLOOKUP($A$10:$A$94,dt!$A$2:$S$78,5,FALSE)</f>
        <v>88</v>
      </c>
      <c r="F67" s="18">
        <f>VLOOKUP($A$10:$A$94,dt!$A$2:$S$78,6,FALSE)</f>
        <v>1226261</v>
      </c>
      <c r="G67" s="18">
        <f>VLOOKUP($A$10:$A$94,dt!$A$2:$S$78,7,FALSE)</f>
        <v>586</v>
      </c>
      <c r="H67" s="18">
        <f>VLOOKUP($A$10:$A$94,dt!$A$2:$S$78,8,FALSE)</f>
        <v>408968</v>
      </c>
      <c r="I67" s="18">
        <f>VLOOKUP($A$10:$A$94,dt!$A$2:$S$78,9,FALSE)</f>
        <v>2884</v>
      </c>
      <c r="J67" s="18">
        <f>VLOOKUP($A$10:$A$94,dt!$A$2:$S$78,10,FALSE)</f>
        <v>338</v>
      </c>
      <c r="K67" s="18">
        <f>VLOOKUP($A$10:$A$94,dt!$A$2:$S$78,11,FALSE)</f>
        <v>5</v>
      </c>
      <c r="L67" s="18">
        <f>VLOOKUP($A$10:$A$94,dt!$A$2:$S$78,12,FALSE)</f>
        <v>1751</v>
      </c>
      <c r="M67" s="18">
        <f>VLOOKUP($A$10:$A$94,dt!$A$2:$S$78,13,FALSE)</f>
        <v>17</v>
      </c>
      <c r="N67" s="18">
        <f>VLOOKUP($A$10:$A$94,dt!$A$2:$S$78,14,FALSE)</f>
        <v>18</v>
      </c>
      <c r="O67" s="18">
        <f>VLOOKUP($A$10:$A$94,dt!$A$2:$S$78,15,FALSE)</f>
        <v>3</v>
      </c>
      <c r="P67" s="18">
        <f>VLOOKUP($A$10:$A$94,dt!$A$2:$S$78,16,FALSE)</f>
        <v>340</v>
      </c>
      <c r="Q67" s="18">
        <f>VLOOKUP($A$10:$A$94,dt!$A$2:$S$78,17,FALSE)</f>
        <v>10</v>
      </c>
      <c r="R67" s="18">
        <f>VLOOKUP($A$10:$A$94,dt!$A$2:$S$78,18,FALSE)</f>
        <v>3798817</v>
      </c>
      <c r="S67" s="18">
        <f>VLOOKUP($A$10:$A$94,dt!$A$2:$S$78,19,FALSE)</f>
        <v>38848</v>
      </c>
    </row>
    <row r="68" spans="1:19" ht="20.45" customHeight="1">
      <c r="A68" s="21" t="s">
        <v>58</v>
      </c>
      <c r="B68" s="18">
        <f>VLOOKUP($A$10:$A$94,dt!$A$2:$S$78,2,FALSE)</f>
        <v>1535893</v>
      </c>
      <c r="C68" s="18">
        <f>VLOOKUP($A$10:$A$94,dt!$A$2:$S$78,3,FALSE)</f>
        <v>26336</v>
      </c>
      <c r="D68" s="18">
        <f>VLOOKUP($A$10:$A$94,dt!$A$2:$S$78,4,FALSE)</f>
        <v>588</v>
      </c>
      <c r="E68" s="18">
        <f>VLOOKUP($A$10:$A$94,dt!$A$2:$S$78,5,FALSE)</f>
        <v>8</v>
      </c>
      <c r="F68" s="18">
        <f>VLOOKUP($A$10:$A$94,dt!$A$2:$S$78,6,FALSE)</f>
        <v>1959817</v>
      </c>
      <c r="G68" s="18">
        <f>VLOOKUP($A$10:$A$94,dt!$A$2:$S$78,7,FALSE)</f>
        <v>94</v>
      </c>
      <c r="H68" s="18">
        <f>VLOOKUP($A$10:$A$94,dt!$A$2:$S$78,8,FALSE)</f>
        <v>699239</v>
      </c>
      <c r="I68" s="18">
        <f>VLOOKUP($A$10:$A$94,dt!$A$2:$S$78,9,FALSE)</f>
        <v>1983</v>
      </c>
      <c r="J68" s="18">
        <f>VLOOKUP($A$10:$A$94,dt!$A$2:$S$78,10,FALSE)</f>
        <v>30</v>
      </c>
      <c r="K68" s="18">
        <f>VLOOKUP($A$10:$A$94,dt!$A$2:$S$78,11,FALSE)</f>
        <v>1</v>
      </c>
      <c r="L68" s="18">
        <f>VLOOKUP($A$10:$A$94,dt!$A$2:$S$78,12,FALSE)</f>
        <v>202</v>
      </c>
      <c r="M68" s="18">
        <f>VLOOKUP($A$10:$A$94,dt!$A$2:$S$78,13,FALSE)</f>
        <v>13</v>
      </c>
      <c r="N68" s="18">
        <f>VLOOKUP($A$10:$A$94,dt!$A$2:$S$78,14,FALSE)</f>
        <v>45</v>
      </c>
      <c r="O68" s="18">
        <f>VLOOKUP($A$10:$A$94,dt!$A$2:$S$78,15,FALSE)</f>
        <v>2</v>
      </c>
      <c r="P68" s="18">
        <f>VLOOKUP($A$10:$A$94,dt!$A$2:$S$78,16,FALSE)</f>
        <v>49</v>
      </c>
      <c r="Q68" s="18">
        <f>VLOOKUP($A$10:$A$94,dt!$A$2:$S$78,17,FALSE)</f>
        <v>3</v>
      </c>
      <c r="R68" s="18">
        <f>VLOOKUP($A$10:$A$94,dt!$A$2:$S$78,18,FALSE)</f>
        <v>4195863</v>
      </c>
      <c r="S68" s="18">
        <f>VLOOKUP($A$10:$A$94,dt!$A$2:$S$78,19,FALSE)</f>
        <v>26814</v>
      </c>
    </row>
    <row r="69" spans="1:19" ht="20.45" customHeight="1">
      <c r="A69" s="21" t="s">
        <v>61</v>
      </c>
      <c r="B69" s="18">
        <f>VLOOKUP($A$10:$A$94,dt!$A$2:$S$78,2,FALSE)</f>
        <v>2232148</v>
      </c>
      <c r="C69" s="18">
        <f>VLOOKUP($A$10:$A$94,dt!$A$2:$S$78,3,FALSE)</f>
        <v>46207</v>
      </c>
      <c r="D69" s="18">
        <f>VLOOKUP($A$10:$A$94,dt!$A$2:$S$78,4,FALSE)</f>
        <v>6087</v>
      </c>
      <c r="E69" s="18">
        <f>VLOOKUP($A$10:$A$94,dt!$A$2:$S$78,5,FALSE)</f>
        <v>58</v>
      </c>
      <c r="F69" s="18">
        <f>VLOOKUP($A$10:$A$94,dt!$A$2:$S$78,6,FALSE)</f>
        <v>5272055</v>
      </c>
      <c r="G69" s="18">
        <f>VLOOKUP($A$10:$A$94,dt!$A$2:$S$78,7,FALSE)</f>
        <v>174</v>
      </c>
      <c r="H69" s="18">
        <f>VLOOKUP($A$10:$A$94,dt!$A$2:$S$78,8,FALSE)</f>
        <v>333780</v>
      </c>
      <c r="I69" s="18">
        <f>VLOOKUP($A$10:$A$94,dt!$A$2:$S$78,9,FALSE)</f>
        <v>1263</v>
      </c>
      <c r="J69" s="18">
        <f>VLOOKUP($A$10:$A$94,dt!$A$2:$S$78,10,FALSE)</f>
        <v>522196</v>
      </c>
      <c r="K69" s="18">
        <f>VLOOKUP($A$10:$A$94,dt!$A$2:$S$78,11,FALSE)</f>
        <v>23</v>
      </c>
      <c r="L69" s="18">
        <f>VLOOKUP($A$10:$A$94,dt!$A$2:$S$78,12,FALSE)</f>
        <v>140351</v>
      </c>
      <c r="M69" s="18">
        <f>VLOOKUP($A$10:$A$94,dt!$A$2:$S$78,13,FALSE)</f>
        <v>19</v>
      </c>
      <c r="N69" s="18">
        <f>VLOOKUP($A$10:$A$94,dt!$A$2:$S$78,14,FALSE)</f>
        <v>29</v>
      </c>
      <c r="O69" s="18">
        <f>VLOOKUP($A$10:$A$94,dt!$A$2:$S$78,15,FALSE)</f>
        <v>6</v>
      </c>
      <c r="P69" s="18">
        <f>VLOOKUP($A$10:$A$94,dt!$A$2:$S$78,16,FALSE)</f>
        <v>85</v>
      </c>
      <c r="Q69" s="18">
        <f>VLOOKUP($A$10:$A$94,dt!$A$2:$S$78,17,FALSE)</f>
        <v>6</v>
      </c>
      <c r="R69" s="18">
        <f>VLOOKUP($A$10:$A$94,dt!$A$2:$S$78,18,FALSE)</f>
        <v>8506731</v>
      </c>
      <c r="S69" s="18">
        <f>VLOOKUP($A$10:$A$94,dt!$A$2:$S$78,19,FALSE)</f>
        <v>46642</v>
      </c>
    </row>
    <row r="70" spans="1:19" ht="20.45" customHeight="1">
      <c r="A70" s="20" t="s">
        <v>12</v>
      </c>
      <c r="B70" s="16">
        <f t="shared" ref="B70:I70" si="27">SUM(B71:B78)</f>
        <v>4155719</v>
      </c>
      <c r="C70" s="16">
        <f t="shared" si="27"/>
        <v>104222</v>
      </c>
      <c r="D70" s="16">
        <f t="shared" si="27"/>
        <v>378123</v>
      </c>
      <c r="E70" s="16">
        <f t="shared" si="27"/>
        <v>383</v>
      </c>
      <c r="F70" s="16">
        <f t="shared" si="27"/>
        <v>67173833</v>
      </c>
      <c r="G70" s="16">
        <f t="shared" si="27"/>
        <v>1874</v>
      </c>
      <c r="H70" s="16">
        <f t="shared" si="27"/>
        <v>7814506</v>
      </c>
      <c r="I70" s="16">
        <f t="shared" si="27"/>
        <v>6114</v>
      </c>
      <c r="J70" s="16">
        <f>SUM(J71:J78)</f>
        <v>50175</v>
      </c>
      <c r="K70" s="16">
        <f>SUM(K71:K78)</f>
        <v>14</v>
      </c>
      <c r="L70" s="16">
        <f t="shared" ref="L70:M70" si="28">SUM(L71:L78)</f>
        <v>1947179</v>
      </c>
      <c r="M70" s="16">
        <f t="shared" si="28"/>
        <v>50</v>
      </c>
      <c r="N70" s="16">
        <f>SUM(N71:N78)</f>
        <v>155</v>
      </c>
      <c r="O70" s="16">
        <f>SUM(O71:O78)</f>
        <v>13</v>
      </c>
      <c r="P70" s="16">
        <f t="shared" ref="P70:Q70" si="29">SUM(P71:P78)</f>
        <v>27492</v>
      </c>
      <c r="Q70" s="16">
        <f t="shared" si="29"/>
        <v>35</v>
      </c>
      <c r="R70" s="16">
        <f t="shared" ref="R70" si="30">SUM(R71:R78)</f>
        <v>81547182</v>
      </c>
      <c r="S70" s="16">
        <f>SUM(S71:S78)</f>
        <v>108595</v>
      </c>
    </row>
    <row r="71" spans="1:19" ht="20.45" customHeight="1">
      <c r="A71" s="21" t="s">
        <v>72</v>
      </c>
      <c r="B71" s="18">
        <f>VLOOKUP($A$10:$A$94,dt!$A$2:$S$78,2,FALSE)</f>
        <v>593768</v>
      </c>
      <c r="C71" s="18">
        <f>VLOOKUP($A$10:$A$94,dt!$A$2:$S$78,3,FALSE)</f>
        <v>16123</v>
      </c>
      <c r="D71" s="18">
        <f>VLOOKUP($A$10:$A$94,dt!$A$2:$S$78,4,FALSE)</f>
        <v>88526</v>
      </c>
      <c r="E71" s="18">
        <f>VLOOKUP($A$10:$A$94,dt!$A$2:$S$78,5,FALSE)</f>
        <v>100</v>
      </c>
      <c r="F71" s="18">
        <f>VLOOKUP($A$10:$A$94,dt!$A$2:$S$78,6,FALSE)</f>
        <v>11165824</v>
      </c>
      <c r="G71" s="18">
        <f>VLOOKUP($A$10:$A$94,dt!$A$2:$S$78,7,FALSE)</f>
        <v>404</v>
      </c>
      <c r="H71" s="18">
        <f>VLOOKUP($A$10:$A$94,dt!$A$2:$S$78,8,FALSE)</f>
        <v>899567</v>
      </c>
      <c r="I71" s="18">
        <f>VLOOKUP($A$10:$A$94,dt!$A$2:$S$78,9,FALSE)</f>
        <v>803</v>
      </c>
      <c r="J71" s="18">
        <f>VLOOKUP($A$10:$A$94,dt!$A$2:$S$78,10,FALSE)</f>
        <v>102</v>
      </c>
      <c r="K71" s="18">
        <f>VLOOKUP($A$10:$A$94,dt!$A$2:$S$78,11,FALSE)</f>
        <v>6</v>
      </c>
      <c r="L71" s="18">
        <f>VLOOKUP($A$10:$A$94,dt!$A$2:$S$78,12,FALSE)</f>
        <v>385005</v>
      </c>
      <c r="M71" s="18">
        <f>VLOOKUP($A$10:$A$94,dt!$A$2:$S$78,13,FALSE)</f>
        <v>3</v>
      </c>
      <c r="N71" s="18">
        <f>VLOOKUP($A$10:$A$94,dt!$A$2:$S$78,14,FALSE)</f>
        <v>28</v>
      </c>
      <c r="O71" s="18">
        <f>VLOOKUP($A$10:$A$94,dt!$A$2:$S$78,15,FALSE)</f>
        <v>2</v>
      </c>
      <c r="P71" s="18">
        <f>VLOOKUP($A$10:$A$94,dt!$A$2:$S$78,16,FALSE)</f>
        <v>6</v>
      </c>
      <c r="Q71" s="18">
        <f>VLOOKUP($A$10:$A$94,dt!$A$2:$S$78,17,FALSE)</f>
        <v>1</v>
      </c>
      <c r="R71" s="18">
        <f>VLOOKUP($A$10:$A$94,dt!$A$2:$S$78,18,FALSE)</f>
        <v>13132826</v>
      </c>
      <c r="S71" s="18">
        <f>VLOOKUP($A$10:$A$94,dt!$A$2:$S$78,19,FALSE)</f>
        <v>16643</v>
      </c>
    </row>
    <row r="72" spans="1:19" ht="20.45" customHeight="1">
      <c r="A72" s="21" t="s">
        <v>24</v>
      </c>
      <c r="B72" s="18">
        <f>VLOOKUP($A$10:$A$94,dt!$A$2:$S$78,2,FALSE)</f>
        <v>943575</v>
      </c>
      <c r="C72" s="18">
        <f>VLOOKUP($A$10:$A$94,dt!$A$2:$S$78,3,FALSE)</f>
        <v>24075</v>
      </c>
      <c r="D72" s="18">
        <f>VLOOKUP($A$10:$A$94,dt!$A$2:$S$78,4,FALSE)</f>
        <v>47098</v>
      </c>
      <c r="E72" s="18">
        <f>VLOOKUP($A$10:$A$94,dt!$A$2:$S$78,5,FALSE)</f>
        <v>50</v>
      </c>
      <c r="F72" s="18">
        <f>VLOOKUP($A$10:$A$94,dt!$A$2:$S$78,6,FALSE)</f>
        <v>34291838</v>
      </c>
      <c r="G72" s="18">
        <f>VLOOKUP($A$10:$A$94,dt!$A$2:$S$78,7,FALSE)</f>
        <v>563</v>
      </c>
      <c r="H72" s="18">
        <f>VLOOKUP($A$10:$A$94,dt!$A$2:$S$78,8,FALSE)</f>
        <v>456111</v>
      </c>
      <c r="I72" s="18">
        <f>VLOOKUP($A$10:$A$94,dt!$A$2:$S$78,9,FALSE)</f>
        <v>981</v>
      </c>
      <c r="J72" s="18">
        <f>VLOOKUP($A$10:$A$94,dt!$A$2:$S$78,10,FALSE)</f>
        <v>50003</v>
      </c>
      <c r="K72" s="18">
        <f>VLOOKUP($A$10:$A$94,dt!$A$2:$S$78,11,FALSE)</f>
        <v>2</v>
      </c>
      <c r="L72" s="18">
        <f>VLOOKUP($A$10:$A$94,dt!$A$2:$S$78,12,FALSE)</f>
        <v>1298508</v>
      </c>
      <c r="M72" s="18">
        <f>VLOOKUP($A$10:$A$94,dt!$A$2:$S$78,13,FALSE)</f>
        <v>20</v>
      </c>
      <c r="N72" s="18">
        <f>VLOOKUP($A$10:$A$94,dt!$A$2:$S$78,14,FALSE)</f>
        <v>16</v>
      </c>
      <c r="O72" s="18">
        <f>VLOOKUP($A$10:$A$94,dt!$A$2:$S$78,15,FALSE)</f>
        <v>2</v>
      </c>
      <c r="P72" s="18">
        <f>VLOOKUP($A$10:$A$94,dt!$A$2:$S$78,16,FALSE)</f>
        <v>27126</v>
      </c>
      <c r="Q72" s="18">
        <f>VLOOKUP($A$10:$A$94,dt!$A$2:$S$78,17,FALSE)</f>
        <v>7</v>
      </c>
      <c r="R72" s="18">
        <f>VLOOKUP($A$10:$A$94,dt!$A$2:$S$78,18,FALSE)</f>
        <v>37114275</v>
      </c>
      <c r="S72" s="18">
        <f>VLOOKUP($A$10:$A$94,dt!$A$2:$S$78,19,FALSE)</f>
        <v>24986</v>
      </c>
    </row>
    <row r="73" spans="1:19" ht="20.45" customHeight="1">
      <c r="A73" s="21" t="s">
        <v>88</v>
      </c>
      <c r="B73" s="18">
        <f>VLOOKUP($A$10:$A$94,dt!$A$2:$S$78,2,FALSE)</f>
        <v>1126870</v>
      </c>
      <c r="C73" s="18">
        <f>VLOOKUP($A$10:$A$94,dt!$A$2:$S$78,3,FALSE)</f>
        <v>25111</v>
      </c>
      <c r="D73" s="18">
        <f>VLOOKUP($A$10:$A$94,dt!$A$2:$S$78,4,FALSE)</f>
        <v>78709</v>
      </c>
      <c r="E73" s="18">
        <f>VLOOKUP($A$10:$A$94,dt!$A$2:$S$78,5,FALSE)</f>
        <v>46</v>
      </c>
      <c r="F73" s="18">
        <f>VLOOKUP($A$10:$A$94,dt!$A$2:$S$78,6,FALSE)</f>
        <v>13565686</v>
      </c>
      <c r="G73" s="18">
        <f>VLOOKUP($A$10:$A$94,dt!$A$2:$S$78,7,FALSE)</f>
        <v>339</v>
      </c>
      <c r="H73" s="18">
        <f>VLOOKUP($A$10:$A$94,dt!$A$2:$S$78,8,FALSE)</f>
        <v>3202393</v>
      </c>
      <c r="I73" s="18">
        <f>VLOOKUP($A$10:$A$94,dt!$A$2:$S$78,9,FALSE)</f>
        <v>1194</v>
      </c>
      <c r="J73" s="18">
        <f>VLOOKUP($A$10:$A$94,dt!$A$2:$S$78,10,FALSE)</f>
        <v>4</v>
      </c>
      <c r="K73" s="18">
        <f>VLOOKUP($A$10:$A$94,dt!$A$2:$S$78,11,FALSE)</f>
        <v>1</v>
      </c>
      <c r="L73" s="18">
        <f>VLOOKUP($A$10:$A$94,dt!$A$2:$S$78,12,FALSE)</f>
        <v>123</v>
      </c>
      <c r="M73" s="18">
        <f>VLOOKUP($A$10:$A$94,dt!$A$2:$S$78,13,FALSE)</f>
        <v>10</v>
      </c>
      <c r="N73" s="18">
        <f>VLOOKUP($A$10:$A$94,dt!$A$2:$S$78,14,FALSE)</f>
        <v>0</v>
      </c>
      <c r="O73" s="18">
        <f>VLOOKUP($A$10:$A$94,dt!$A$2:$S$78,15,FALSE)</f>
        <v>0</v>
      </c>
      <c r="P73" s="18">
        <f>VLOOKUP($A$10:$A$94,dt!$A$2:$S$78,16,FALSE)</f>
        <v>102</v>
      </c>
      <c r="Q73" s="18">
        <f>VLOOKUP($A$10:$A$94,dt!$A$2:$S$78,17,FALSE)</f>
        <v>13</v>
      </c>
      <c r="R73" s="18">
        <f>VLOOKUP($A$10:$A$94,dt!$A$2:$S$78,18,FALSE)</f>
        <v>17973887</v>
      </c>
      <c r="S73" s="18">
        <f>VLOOKUP($A$10:$A$94,dt!$A$2:$S$78,19,FALSE)</f>
        <v>26081</v>
      </c>
    </row>
    <row r="74" spans="1:19" ht="20.45" customHeight="1">
      <c r="A74" s="21" t="s">
        <v>40</v>
      </c>
      <c r="B74" s="18">
        <f>VLOOKUP($A$10:$A$94,dt!$A$2:$S$78,2,FALSE)</f>
        <v>476330</v>
      </c>
      <c r="C74" s="18">
        <f>VLOOKUP($A$10:$A$94,dt!$A$2:$S$78,3,FALSE)</f>
        <v>11082</v>
      </c>
      <c r="D74" s="18">
        <f>VLOOKUP($A$10:$A$94,dt!$A$2:$S$78,4,FALSE)</f>
        <v>152479</v>
      </c>
      <c r="E74" s="18">
        <f>VLOOKUP($A$10:$A$94,dt!$A$2:$S$78,5,FALSE)</f>
        <v>54</v>
      </c>
      <c r="F74" s="18">
        <f>VLOOKUP($A$10:$A$94,dt!$A$2:$S$78,6,FALSE)</f>
        <v>4427114</v>
      </c>
      <c r="G74" s="18">
        <f>VLOOKUP($A$10:$A$94,dt!$A$2:$S$78,7,FALSE)</f>
        <v>174</v>
      </c>
      <c r="H74" s="18">
        <f>VLOOKUP($A$10:$A$94,dt!$A$2:$S$78,8,FALSE)</f>
        <v>2744670</v>
      </c>
      <c r="I74" s="18">
        <f>VLOOKUP($A$10:$A$94,dt!$A$2:$S$78,9,FALSE)</f>
        <v>558</v>
      </c>
      <c r="J74" s="18">
        <f>VLOOKUP($A$10:$A$94,dt!$A$2:$S$78,10,FALSE)</f>
        <v>21</v>
      </c>
      <c r="K74" s="18">
        <f>VLOOKUP($A$10:$A$94,dt!$A$2:$S$78,11,FALSE)</f>
        <v>2</v>
      </c>
      <c r="L74" s="18">
        <f>VLOOKUP($A$10:$A$94,dt!$A$2:$S$78,12,FALSE)</f>
        <v>94</v>
      </c>
      <c r="M74" s="18">
        <f>VLOOKUP($A$10:$A$94,dt!$A$2:$S$78,13,FALSE)</f>
        <v>4</v>
      </c>
      <c r="N74" s="18">
        <f>VLOOKUP($A$10:$A$94,dt!$A$2:$S$78,14,FALSE)</f>
        <v>40</v>
      </c>
      <c r="O74" s="18">
        <f>VLOOKUP($A$10:$A$94,dt!$A$2:$S$78,15,FALSE)</f>
        <v>2</v>
      </c>
      <c r="P74" s="18">
        <f>VLOOKUP($A$10:$A$94,dt!$A$2:$S$78,16,FALSE)</f>
        <v>134</v>
      </c>
      <c r="Q74" s="18">
        <f>VLOOKUP($A$10:$A$94,dt!$A$2:$S$78,17,FALSE)</f>
        <v>4</v>
      </c>
      <c r="R74" s="18">
        <f>VLOOKUP($A$10:$A$94,dt!$A$2:$S$78,18,FALSE)</f>
        <v>7800882</v>
      </c>
      <c r="S74" s="18">
        <f>VLOOKUP($A$10:$A$94,dt!$A$2:$S$78,19,FALSE)</f>
        <v>11421</v>
      </c>
    </row>
    <row r="75" spans="1:19" ht="20.45" customHeight="1">
      <c r="A75" s="21" t="s">
        <v>83</v>
      </c>
      <c r="B75" s="18">
        <f>VLOOKUP($A$10:$A$94,dt!$A$2:$S$78,2,FALSE)</f>
        <v>65097</v>
      </c>
      <c r="C75" s="18">
        <f>VLOOKUP($A$10:$A$94,dt!$A$2:$S$78,3,FALSE)</f>
        <v>2244</v>
      </c>
      <c r="D75" s="18">
        <f>VLOOKUP($A$10:$A$94,dt!$A$2:$S$78,4,FALSE)</f>
        <v>100</v>
      </c>
      <c r="E75" s="18">
        <f>VLOOKUP($A$10:$A$94,dt!$A$2:$S$78,5,FALSE)</f>
        <v>4</v>
      </c>
      <c r="F75" s="18">
        <f>VLOOKUP($A$10:$A$94,dt!$A$2:$S$78,6,FALSE)</f>
        <v>30080</v>
      </c>
      <c r="G75" s="18">
        <f>VLOOKUP($A$10:$A$94,dt!$A$2:$S$78,7,FALSE)</f>
        <v>8</v>
      </c>
      <c r="H75" s="18">
        <f>VLOOKUP($A$10:$A$94,dt!$A$2:$S$78,8,FALSE)</f>
        <v>52896</v>
      </c>
      <c r="I75" s="18">
        <f>VLOOKUP($A$10:$A$94,dt!$A$2:$S$78,9,FALSE)</f>
        <v>402</v>
      </c>
      <c r="J75" s="18">
        <f>VLOOKUP($A$10:$A$94,dt!$A$2:$S$78,10,FALSE)</f>
        <v>0</v>
      </c>
      <c r="K75" s="18">
        <f>VLOOKUP($A$10:$A$94,dt!$A$2:$S$78,11,FALSE)</f>
        <v>0</v>
      </c>
      <c r="L75" s="18">
        <f>VLOOKUP($A$10:$A$94,dt!$A$2:$S$78,12,FALSE)</f>
        <v>6</v>
      </c>
      <c r="M75" s="18">
        <f>VLOOKUP($A$10:$A$94,dt!$A$2:$S$78,13,FALSE)</f>
        <v>1</v>
      </c>
      <c r="N75" s="18">
        <f>VLOOKUP($A$10:$A$94,dt!$A$2:$S$78,14,FALSE)</f>
        <v>0</v>
      </c>
      <c r="O75" s="18">
        <f>VLOOKUP($A$10:$A$94,dt!$A$2:$S$78,15,FALSE)</f>
        <v>0</v>
      </c>
      <c r="P75" s="18">
        <f>VLOOKUP($A$10:$A$94,dt!$A$2:$S$78,16,FALSE)</f>
        <v>20</v>
      </c>
      <c r="Q75" s="18">
        <f>VLOOKUP($A$10:$A$94,dt!$A$2:$S$78,17,FALSE)</f>
        <v>1</v>
      </c>
      <c r="R75" s="18">
        <f>VLOOKUP($A$10:$A$94,dt!$A$2:$S$78,18,FALSE)</f>
        <v>148199</v>
      </c>
      <c r="S75" s="18">
        <f>VLOOKUP($A$10:$A$94,dt!$A$2:$S$78,19,FALSE)</f>
        <v>2595</v>
      </c>
    </row>
    <row r="76" spans="1:19" ht="20.45" customHeight="1">
      <c r="A76" s="21" t="s">
        <v>82</v>
      </c>
      <c r="B76" s="18">
        <f>VLOOKUP($A$10:$A$94,dt!$A$2:$S$78,2,FALSE)</f>
        <v>31079</v>
      </c>
      <c r="C76" s="18">
        <f>VLOOKUP($A$10:$A$94,dt!$A$2:$S$78,3,FALSE)</f>
        <v>1684</v>
      </c>
      <c r="D76" s="18">
        <f>VLOOKUP($A$10:$A$94,dt!$A$2:$S$78,4,FALSE)</f>
        <v>2</v>
      </c>
      <c r="E76" s="18">
        <f>VLOOKUP($A$10:$A$94,dt!$A$2:$S$78,5,FALSE)</f>
        <v>1</v>
      </c>
      <c r="F76" s="18">
        <f>VLOOKUP($A$10:$A$94,dt!$A$2:$S$78,6,FALSE)</f>
        <v>169</v>
      </c>
      <c r="G76" s="18">
        <f>VLOOKUP($A$10:$A$94,dt!$A$2:$S$78,7,FALSE)</f>
        <v>15</v>
      </c>
      <c r="H76" s="18">
        <f>VLOOKUP($A$10:$A$94,dt!$A$2:$S$78,8,FALSE)</f>
        <v>39281</v>
      </c>
      <c r="I76" s="18">
        <f>VLOOKUP($A$10:$A$94,dt!$A$2:$S$78,9,FALSE)</f>
        <v>351</v>
      </c>
      <c r="J76" s="18">
        <f>VLOOKUP($A$10:$A$94,dt!$A$2:$S$78,10,FALSE)</f>
        <v>0</v>
      </c>
      <c r="K76" s="18">
        <f>VLOOKUP($A$10:$A$94,dt!$A$2:$S$78,11,FALSE)</f>
        <v>0</v>
      </c>
      <c r="L76" s="18">
        <f>VLOOKUP($A$10:$A$94,dt!$A$2:$S$78,12,FALSE)</f>
        <v>0</v>
      </c>
      <c r="M76" s="18">
        <f>VLOOKUP($A$10:$A$94,dt!$A$2:$S$78,13,FALSE)</f>
        <v>0</v>
      </c>
      <c r="N76" s="18">
        <f>VLOOKUP($A$10:$A$94,dt!$A$2:$S$78,14,FALSE)</f>
        <v>4</v>
      </c>
      <c r="O76" s="18">
        <f>VLOOKUP($A$10:$A$94,dt!$A$2:$S$78,15,FALSE)</f>
        <v>1</v>
      </c>
      <c r="P76" s="18">
        <f>VLOOKUP($A$10:$A$94,dt!$A$2:$S$78,16,FALSE)</f>
        <v>0</v>
      </c>
      <c r="Q76" s="18">
        <f>VLOOKUP($A$10:$A$94,dt!$A$2:$S$78,17,FALSE)</f>
        <v>0</v>
      </c>
      <c r="R76" s="18">
        <f>VLOOKUP($A$10:$A$94,dt!$A$2:$S$78,18,FALSE)</f>
        <v>70535</v>
      </c>
      <c r="S76" s="18">
        <f>VLOOKUP($A$10:$A$94,dt!$A$2:$S$78,19,FALSE)</f>
        <v>1872</v>
      </c>
    </row>
    <row r="77" spans="1:19" ht="20.45" customHeight="1">
      <c r="A77" s="21" t="s">
        <v>60</v>
      </c>
      <c r="B77" s="18">
        <f>VLOOKUP($A$10:$A$94,dt!$A$2:$S$78,2,FALSE)</f>
        <v>407695</v>
      </c>
      <c r="C77" s="18">
        <f>VLOOKUP($A$10:$A$94,dt!$A$2:$S$78,3,FALSE)</f>
        <v>10092</v>
      </c>
      <c r="D77" s="18">
        <f>VLOOKUP($A$10:$A$94,dt!$A$2:$S$78,4,FALSE)</f>
        <v>8749</v>
      </c>
      <c r="E77" s="18">
        <f>VLOOKUP($A$10:$A$94,dt!$A$2:$S$78,5,FALSE)</f>
        <v>63</v>
      </c>
      <c r="F77" s="18">
        <f>VLOOKUP($A$10:$A$94,dt!$A$2:$S$78,6,FALSE)</f>
        <v>2209819</v>
      </c>
      <c r="G77" s="18">
        <f>VLOOKUP($A$10:$A$94,dt!$A$2:$S$78,7,FALSE)</f>
        <v>220</v>
      </c>
      <c r="H77" s="18">
        <f>VLOOKUP($A$10:$A$94,dt!$A$2:$S$78,8,FALSE)</f>
        <v>259254</v>
      </c>
      <c r="I77" s="18">
        <f>VLOOKUP($A$10:$A$94,dt!$A$2:$S$78,9,FALSE)</f>
        <v>840</v>
      </c>
      <c r="J77" s="18">
        <f>VLOOKUP($A$10:$A$94,dt!$A$2:$S$78,10,FALSE)</f>
        <v>13</v>
      </c>
      <c r="K77" s="18">
        <f>VLOOKUP($A$10:$A$94,dt!$A$2:$S$78,11,FALSE)</f>
        <v>2</v>
      </c>
      <c r="L77" s="18">
        <f>VLOOKUP($A$10:$A$94,dt!$A$2:$S$78,12,FALSE)</f>
        <v>240114</v>
      </c>
      <c r="M77" s="18">
        <f>VLOOKUP($A$10:$A$94,dt!$A$2:$S$78,13,FALSE)</f>
        <v>9</v>
      </c>
      <c r="N77" s="18">
        <f>VLOOKUP($A$10:$A$94,dt!$A$2:$S$78,14,FALSE)</f>
        <v>31</v>
      </c>
      <c r="O77" s="18">
        <f>VLOOKUP($A$10:$A$94,dt!$A$2:$S$78,15,FALSE)</f>
        <v>3</v>
      </c>
      <c r="P77" s="18">
        <f>VLOOKUP($A$10:$A$94,dt!$A$2:$S$78,16,FALSE)</f>
        <v>65</v>
      </c>
      <c r="Q77" s="18">
        <f>VLOOKUP($A$10:$A$94,dt!$A$2:$S$78,17,FALSE)</f>
        <v>5</v>
      </c>
      <c r="R77" s="18">
        <f>VLOOKUP($A$10:$A$94,dt!$A$2:$S$78,18,FALSE)</f>
        <v>3125740</v>
      </c>
      <c r="S77" s="18">
        <f>VLOOKUP($A$10:$A$94,dt!$A$2:$S$78,19,FALSE)</f>
        <v>10577</v>
      </c>
    </row>
    <row r="78" spans="1:19" ht="20.45" customHeight="1">
      <c r="A78" s="21" t="s">
        <v>51</v>
      </c>
      <c r="B78" s="18">
        <f>VLOOKUP($A$10:$A$94,dt!$A$2:$S$78,2,FALSE)</f>
        <v>511305</v>
      </c>
      <c r="C78" s="18">
        <f>VLOOKUP($A$10:$A$94,dt!$A$2:$S$78,3,FALSE)</f>
        <v>13811</v>
      </c>
      <c r="D78" s="18">
        <f>VLOOKUP($A$10:$A$94,dt!$A$2:$S$78,4,FALSE)</f>
        <v>2460</v>
      </c>
      <c r="E78" s="18">
        <f>VLOOKUP($A$10:$A$94,dt!$A$2:$S$78,5,FALSE)</f>
        <v>65</v>
      </c>
      <c r="F78" s="18">
        <f>VLOOKUP($A$10:$A$94,dt!$A$2:$S$78,6,FALSE)</f>
        <v>1483303</v>
      </c>
      <c r="G78" s="18">
        <f>VLOOKUP($A$10:$A$94,dt!$A$2:$S$78,7,FALSE)</f>
        <v>151</v>
      </c>
      <c r="H78" s="18">
        <f>VLOOKUP($A$10:$A$94,dt!$A$2:$S$78,8,FALSE)</f>
        <v>160334</v>
      </c>
      <c r="I78" s="18">
        <f>VLOOKUP($A$10:$A$94,dt!$A$2:$S$78,9,FALSE)</f>
        <v>985</v>
      </c>
      <c r="J78" s="18">
        <f>VLOOKUP($A$10:$A$94,dt!$A$2:$S$78,10,FALSE)</f>
        <v>32</v>
      </c>
      <c r="K78" s="18">
        <f>VLOOKUP($A$10:$A$94,dt!$A$2:$S$78,11,FALSE)</f>
        <v>1</v>
      </c>
      <c r="L78" s="18">
        <f>VLOOKUP($A$10:$A$94,dt!$A$2:$S$78,12,FALSE)</f>
        <v>23329</v>
      </c>
      <c r="M78" s="18">
        <f>VLOOKUP($A$10:$A$94,dt!$A$2:$S$78,13,FALSE)</f>
        <v>3</v>
      </c>
      <c r="N78" s="18">
        <f>VLOOKUP($A$10:$A$94,dt!$A$2:$S$78,14,FALSE)</f>
        <v>36</v>
      </c>
      <c r="O78" s="18">
        <f>VLOOKUP($A$10:$A$94,dt!$A$2:$S$78,15,FALSE)</f>
        <v>3</v>
      </c>
      <c r="P78" s="18">
        <f>VLOOKUP($A$10:$A$94,dt!$A$2:$S$78,16,FALSE)</f>
        <v>39</v>
      </c>
      <c r="Q78" s="18">
        <f>VLOOKUP($A$10:$A$94,dt!$A$2:$S$78,17,FALSE)</f>
        <v>4</v>
      </c>
      <c r="R78" s="18">
        <f>VLOOKUP($A$10:$A$94,dt!$A$2:$S$78,18,FALSE)</f>
        <v>2180838</v>
      </c>
      <c r="S78" s="18">
        <f>VLOOKUP($A$10:$A$94,dt!$A$2:$S$78,19,FALSE)</f>
        <v>14420</v>
      </c>
    </row>
    <row r="79" spans="1:19" ht="20.45" customHeight="1">
      <c r="A79" s="20" t="s">
        <v>13</v>
      </c>
      <c r="B79" s="16">
        <f t="shared" ref="B79:I79" si="31">SUM(B80:B88)</f>
        <v>8950836</v>
      </c>
      <c r="C79" s="16">
        <f t="shared" si="31"/>
        <v>234872</v>
      </c>
      <c r="D79" s="16">
        <f t="shared" si="31"/>
        <v>132693</v>
      </c>
      <c r="E79" s="16">
        <f t="shared" si="31"/>
        <v>743</v>
      </c>
      <c r="F79" s="16">
        <f t="shared" si="31"/>
        <v>15801040</v>
      </c>
      <c r="G79" s="16">
        <f t="shared" si="31"/>
        <v>2756</v>
      </c>
      <c r="H79" s="16">
        <f t="shared" si="31"/>
        <v>4974290</v>
      </c>
      <c r="I79" s="16">
        <f t="shared" si="31"/>
        <v>13631</v>
      </c>
      <c r="J79" s="16">
        <f>SUM(J80:J88)</f>
        <v>5936</v>
      </c>
      <c r="K79" s="16">
        <f>SUM(K80:K88)</f>
        <v>79</v>
      </c>
      <c r="L79" s="16">
        <f t="shared" ref="L79:R79" si="32">SUM(L80:L88)</f>
        <v>23185</v>
      </c>
      <c r="M79" s="16">
        <f t="shared" si="32"/>
        <v>179</v>
      </c>
      <c r="N79" s="16">
        <f>SUM(N80:N88)</f>
        <v>821</v>
      </c>
      <c r="O79" s="16">
        <f>SUM(O80:O88)</f>
        <v>56</v>
      </c>
      <c r="P79" s="16">
        <f t="shared" ref="P79:Q79" si="33">SUM(P80:P88)</f>
        <v>3772</v>
      </c>
      <c r="Q79" s="16">
        <f t="shared" si="33"/>
        <v>130</v>
      </c>
      <c r="R79" s="16">
        <f t="shared" si="32"/>
        <v>29892573</v>
      </c>
      <c r="S79" s="16">
        <f>SUM(S80:S88)</f>
        <v>240885</v>
      </c>
    </row>
    <row r="80" spans="1:19" ht="20.45" customHeight="1">
      <c r="A80" s="21" t="s">
        <v>43</v>
      </c>
      <c r="B80" s="18">
        <f>VLOOKUP($A$10:$A$94,dt!$A$2:$S$78,2,FALSE)</f>
        <v>2588248</v>
      </c>
      <c r="C80" s="18">
        <f>VLOOKUP($A$10:$A$94,dt!$A$2:$S$78,3,FALSE)</f>
        <v>69412</v>
      </c>
      <c r="D80" s="18">
        <f>VLOOKUP($A$10:$A$94,dt!$A$2:$S$78,4,FALSE)</f>
        <v>17349</v>
      </c>
      <c r="E80" s="18">
        <f>VLOOKUP($A$10:$A$94,dt!$A$2:$S$78,5,FALSE)</f>
        <v>101</v>
      </c>
      <c r="F80" s="18">
        <f>VLOOKUP($A$10:$A$94,dt!$A$2:$S$78,6,FALSE)</f>
        <v>2700903</v>
      </c>
      <c r="G80" s="18">
        <f>VLOOKUP($A$10:$A$94,dt!$A$2:$S$78,7,FALSE)</f>
        <v>726</v>
      </c>
      <c r="H80" s="18">
        <f>VLOOKUP($A$10:$A$94,dt!$A$2:$S$78,8,FALSE)</f>
        <v>923669</v>
      </c>
      <c r="I80" s="18">
        <f>VLOOKUP($A$10:$A$94,dt!$A$2:$S$78,9,FALSE)</f>
        <v>5077</v>
      </c>
      <c r="J80" s="18">
        <f>VLOOKUP($A$10:$A$94,dt!$A$2:$S$78,10,FALSE)</f>
        <v>255</v>
      </c>
      <c r="K80" s="18">
        <f>VLOOKUP($A$10:$A$94,dt!$A$2:$S$78,11,FALSE)</f>
        <v>20</v>
      </c>
      <c r="L80" s="18">
        <f>VLOOKUP($A$10:$A$94,dt!$A$2:$S$78,12,FALSE)</f>
        <v>998</v>
      </c>
      <c r="M80" s="18">
        <f>VLOOKUP($A$10:$A$94,dt!$A$2:$S$78,13,FALSE)</f>
        <v>45</v>
      </c>
      <c r="N80" s="18">
        <f>VLOOKUP($A$10:$A$94,dt!$A$2:$S$78,14,FALSE)</f>
        <v>199</v>
      </c>
      <c r="O80" s="18">
        <f>VLOOKUP($A$10:$A$94,dt!$A$2:$S$78,15,FALSE)</f>
        <v>22</v>
      </c>
      <c r="P80" s="18">
        <f>VLOOKUP($A$10:$A$94,dt!$A$2:$S$78,16,FALSE)</f>
        <v>836</v>
      </c>
      <c r="Q80" s="18">
        <f>VLOOKUP($A$10:$A$94,dt!$A$2:$S$78,17,FALSE)</f>
        <v>37</v>
      </c>
      <c r="R80" s="18">
        <f>VLOOKUP($A$10:$A$94,dt!$A$2:$S$78,18,FALSE)</f>
        <v>6232457</v>
      </c>
      <c r="S80" s="18">
        <f>VLOOKUP($A$10:$A$94,dt!$A$2:$S$78,19,FALSE)</f>
        <v>71322</v>
      </c>
    </row>
    <row r="81" spans="1:19" ht="20.45" customHeight="1">
      <c r="A81" s="21" t="s">
        <v>22</v>
      </c>
      <c r="B81" s="18">
        <f>VLOOKUP($A$10:$A$94,dt!$A$2:$S$78,2,FALSE)</f>
        <v>503223</v>
      </c>
      <c r="C81" s="18">
        <f>VLOOKUP($A$10:$A$94,dt!$A$2:$S$78,3,FALSE)</f>
        <v>11694</v>
      </c>
      <c r="D81" s="18">
        <f>VLOOKUP($A$10:$A$94,dt!$A$2:$S$78,4,FALSE)</f>
        <v>10554</v>
      </c>
      <c r="E81" s="18">
        <f>VLOOKUP($A$10:$A$94,dt!$A$2:$S$78,5,FALSE)</f>
        <v>312</v>
      </c>
      <c r="F81" s="18">
        <f>VLOOKUP($A$10:$A$94,dt!$A$2:$S$78,6,FALSE)</f>
        <v>2015843</v>
      </c>
      <c r="G81" s="18">
        <f>VLOOKUP($A$10:$A$94,dt!$A$2:$S$78,7,FALSE)</f>
        <v>338</v>
      </c>
      <c r="H81" s="18">
        <f>VLOOKUP($A$10:$A$94,dt!$A$2:$S$78,8,FALSE)</f>
        <v>146232</v>
      </c>
      <c r="I81" s="18">
        <f>VLOOKUP($A$10:$A$94,dt!$A$2:$S$78,9,FALSE)</f>
        <v>437</v>
      </c>
      <c r="J81" s="18">
        <f>VLOOKUP($A$10:$A$94,dt!$A$2:$S$78,10,FALSE)</f>
        <v>58</v>
      </c>
      <c r="K81" s="18">
        <f>VLOOKUP($A$10:$A$94,dt!$A$2:$S$78,11,FALSE)</f>
        <v>15</v>
      </c>
      <c r="L81" s="18">
        <f>VLOOKUP($A$10:$A$94,dt!$A$2:$S$78,12,FALSE)</f>
        <v>208</v>
      </c>
      <c r="M81" s="18">
        <f>VLOOKUP($A$10:$A$94,dt!$A$2:$S$78,13,FALSE)</f>
        <v>36</v>
      </c>
      <c r="N81" s="18">
        <f>VLOOKUP($A$10:$A$94,dt!$A$2:$S$78,14,FALSE)</f>
        <v>158</v>
      </c>
      <c r="O81" s="18">
        <f>VLOOKUP($A$10:$A$94,dt!$A$2:$S$78,15,FALSE)</f>
        <v>6</v>
      </c>
      <c r="P81" s="18">
        <f>VLOOKUP($A$10:$A$94,dt!$A$2:$S$78,16,FALSE)</f>
        <v>69</v>
      </c>
      <c r="Q81" s="18">
        <f>VLOOKUP($A$10:$A$94,dt!$A$2:$S$78,17,FALSE)</f>
        <v>5</v>
      </c>
      <c r="R81" s="18">
        <f>VLOOKUP($A$10:$A$94,dt!$A$2:$S$78,18,FALSE)</f>
        <v>2676345</v>
      </c>
      <c r="S81" s="18">
        <f>VLOOKUP($A$10:$A$94,dt!$A$2:$S$78,19,FALSE)</f>
        <v>11989</v>
      </c>
    </row>
    <row r="82" spans="1:19" ht="20.45" customHeight="1">
      <c r="A82" s="21" t="s">
        <v>56</v>
      </c>
      <c r="B82" s="18">
        <f>VLOOKUP($A$10:$A$94,dt!$A$2:$S$78,2,FALSE)</f>
        <v>291774</v>
      </c>
      <c r="C82" s="18">
        <f>VLOOKUP($A$10:$A$94,dt!$A$2:$S$78,3,FALSE)</f>
        <v>8709</v>
      </c>
      <c r="D82" s="18">
        <f>VLOOKUP($A$10:$A$94,dt!$A$2:$S$78,4,FALSE)</f>
        <v>4964</v>
      </c>
      <c r="E82" s="18">
        <f>VLOOKUP($A$10:$A$94,dt!$A$2:$S$78,5,FALSE)</f>
        <v>28</v>
      </c>
      <c r="F82" s="18">
        <f>VLOOKUP($A$10:$A$94,dt!$A$2:$S$78,6,FALSE)</f>
        <v>476803</v>
      </c>
      <c r="G82" s="18">
        <f>VLOOKUP($A$10:$A$94,dt!$A$2:$S$78,7,FALSE)</f>
        <v>76</v>
      </c>
      <c r="H82" s="18">
        <f>VLOOKUP($A$10:$A$94,dt!$A$2:$S$78,8,FALSE)</f>
        <v>630700</v>
      </c>
      <c r="I82" s="18">
        <f>VLOOKUP($A$10:$A$94,dt!$A$2:$S$78,9,FALSE)</f>
        <v>495</v>
      </c>
      <c r="J82" s="18">
        <f>VLOOKUP($A$10:$A$94,dt!$A$2:$S$78,10,FALSE)</f>
        <v>0</v>
      </c>
      <c r="K82" s="18">
        <f>VLOOKUP($A$10:$A$94,dt!$A$2:$S$78,11,FALSE)</f>
        <v>0</v>
      </c>
      <c r="L82" s="18">
        <f>VLOOKUP($A$10:$A$94,dt!$A$2:$S$78,12,FALSE)</f>
        <v>24</v>
      </c>
      <c r="M82" s="18">
        <f>VLOOKUP($A$10:$A$94,dt!$A$2:$S$78,13,FALSE)</f>
        <v>2</v>
      </c>
      <c r="N82" s="18">
        <f>VLOOKUP($A$10:$A$94,dt!$A$2:$S$78,14,FALSE)</f>
        <v>32</v>
      </c>
      <c r="O82" s="18">
        <f>VLOOKUP($A$10:$A$94,dt!$A$2:$S$78,15,FALSE)</f>
        <v>2</v>
      </c>
      <c r="P82" s="18">
        <f>VLOOKUP($A$10:$A$94,dt!$A$2:$S$78,16,FALSE)</f>
        <v>11</v>
      </c>
      <c r="Q82" s="18">
        <f>VLOOKUP($A$10:$A$94,dt!$A$2:$S$78,17,FALSE)</f>
        <v>2</v>
      </c>
      <c r="R82" s="18">
        <f>VLOOKUP($A$10:$A$94,dt!$A$2:$S$78,18,FALSE)</f>
        <v>1404308</v>
      </c>
      <c r="S82" s="18">
        <f>VLOOKUP($A$10:$A$94,dt!$A$2:$S$78,19,FALSE)</f>
        <v>8919</v>
      </c>
    </row>
    <row r="83" spans="1:19" ht="20.45" customHeight="1">
      <c r="A83" s="21" t="s">
        <v>63</v>
      </c>
      <c r="B83" s="18">
        <f>VLOOKUP($A$10:$A$94,dt!$A$2:$S$78,2,FALSE)</f>
        <v>91130</v>
      </c>
      <c r="C83" s="18">
        <f>VLOOKUP($A$10:$A$94,dt!$A$2:$S$78,3,FALSE)</f>
        <v>2519</v>
      </c>
      <c r="D83" s="18">
        <f>VLOOKUP($A$10:$A$94,dt!$A$2:$S$78,4,FALSE)</f>
        <v>320</v>
      </c>
      <c r="E83" s="18">
        <f>VLOOKUP($A$10:$A$94,dt!$A$2:$S$78,5,FALSE)</f>
        <v>4</v>
      </c>
      <c r="F83" s="18">
        <f>VLOOKUP($A$10:$A$94,dt!$A$2:$S$78,6,FALSE)</f>
        <v>45013</v>
      </c>
      <c r="G83" s="18">
        <f>VLOOKUP($A$10:$A$94,dt!$A$2:$S$78,7,FALSE)</f>
        <v>7</v>
      </c>
      <c r="H83" s="18">
        <f>VLOOKUP($A$10:$A$94,dt!$A$2:$S$78,8,FALSE)</f>
        <v>150578</v>
      </c>
      <c r="I83" s="18">
        <f>VLOOKUP($A$10:$A$94,dt!$A$2:$S$78,9,FALSE)</f>
        <v>74</v>
      </c>
      <c r="J83" s="18">
        <f>VLOOKUP($A$10:$A$94,dt!$A$2:$S$78,10,FALSE)</f>
        <v>0</v>
      </c>
      <c r="K83" s="18">
        <f>VLOOKUP($A$10:$A$94,dt!$A$2:$S$78,11,FALSE)</f>
        <v>0</v>
      </c>
      <c r="L83" s="18">
        <f>VLOOKUP($A$10:$A$94,dt!$A$2:$S$78,12,FALSE)</f>
        <v>0</v>
      </c>
      <c r="M83" s="18">
        <f>VLOOKUP($A$10:$A$94,dt!$A$2:$S$78,13,FALSE)</f>
        <v>0</v>
      </c>
      <c r="N83" s="18">
        <f>VLOOKUP($A$10:$A$94,dt!$A$2:$S$78,14,FALSE)</f>
        <v>0</v>
      </c>
      <c r="O83" s="18">
        <f>VLOOKUP($A$10:$A$94,dt!$A$2:$S$78,15,FALSE)</f>
        <v>0</v>
      </c>
      <c r="P83" s="18">
        <f>VLOOKUP($A$10:$A$94,dt!$A$2:$S$78,16,FALSE)</f>
        <v>0</v>
      </c>
      <c r="Q83" s="18">
        <f>VLOOKUP($A$10:$A$94,dt!$A$2:$S$78,17,FALSE)</f>
        <v>0</v>
      </c>
      <c r="R83" s="18">
        <f>VLOOKUP($A$10:$A$94,dt!$A$2:$S$78,18,FALSE)</f>
        <v>287041</v>
      </c>
      <c r="S83" s="18">
        <f>VLOOKUP($A$10:$A$94,dt!$A$2:$S$78,19,FALSE)</f>
        <v>2565</v>
      </c>
    </row>
    <row r="84" spans="1:19" ht="20.45" customHeight="1">
      <c r="A84" s="21" t="s">
        <v>89</v>
      </c>
      <c r="B84" s="18">
        <f>VLOOKUP($A$10:$A$94,dt!$A$2:$S$78,2,FALSE)</f>
        <v>1726160</v>
      </c>
      <c r="C84" s="18">
        <f>VLOOKUP($A$10:$A$94,dt!$A$2:$S$78,3,FALSE)</f>
        <v>44374</v>
      </c>
      <c r="D84" s="18">
        <f>VLOOKUP($A$10:$A$94,dt!$A$2:$S$78,4,FALSE)</f>
        <v>19170</v>
      </c>
      <c r="E84" s="18">
        <f>VLOOKUP($A$10:$A$94,dt!$A$2:$S$78,5,FALSE)</f>
        <v>63</v>
      </c>
      <c r="F84" s="18">
        <f>VLOOKUP($A$10:$A$94,dt!$A$2:$S$78,6,FALSE)</f>
        <v>2095039</v>
      </c>
      <c r="G84" s="18">
        <f>VLOOKUP($A$10:$A$94,dt!$A$2:$S$78,7,FALSE)</f>
        <v>400</v>
      </c>
      <c r="H84" s="18">
        <f>VLOOKUP($A$10:$A$94,dt!$A$2:$S$78,8,FALSE)</f>
        <v>663300</v>
      </c>
      <c r="I84" s="18">
        <f>VLOOKUP($A$10:$A$94,dt!$A$2:$S$78,9,FALSE)</f>
        <v>2289</v>
      </c>
      <c r="J84" s="18">
        <f>VLOOKUP($A$10:$A$94,dt!$A$2:$S$78,10,FALSE)</f>
        <v>15</v>
      </c>
      <c r="K84" s="18">
        <f>VLOOKUP($A$10:$A$94,dt!$A$2:$S$78,11,FALSE)</f>
        <v>1</v>
      </c>
      <c r="L84" s="18">
        <f>VLOOKUP($A$10:$A$94,dt!$A$2:$S$78,12,FALSE)</f>
        <v>344</v>
      </c>
      <c r="M84" s="18">
        <f>VLOOKUP($A$10:$A$94,dt!$A$2:$S$78,13,FALSE)</f>
        <v>11</v>
      </c>
      <c r="N84" s="18">
        <f>VLOOKUP($A$10:$A$94,dt!$A$2:$S$78,14,FALSE)</f>
        <v>173</v>
      </c>
      <c r="O84" s="18">
        <f>VLOOKUP($A$10:$A$94,dt!$A$2:$S$78,15,FALSE)</f>
        <v>5</v>
      </c>
      <c r="P84" s="18">
        <f>VLOOKUP($A$10:$A$94,dt!$A$2:$S$78,16,FALSE)</f>
        <v>88</v>
      </c>
      <c r="Q84" s="18">
        <f>VLOOKUP($A$10:$A$94,dt!$A$2:$S$78,17,FALSE)</f>
        <v>7</v>
      </c>
      <c r="R84" s="18">
        <f>VLOOKUP($A$10:$A$94,dt!$A$2:$S$78,18,FALSE)</f>
        <v>4504289</v>
      </c>
      <c r="S84" s="18">
        <f>VLOOKUP($A$10:$A$94,dt!$A$2:$S$78,19,FALSE)</f>
        <v>45759</v>
      </c>
    </row>
    <row r="85" spans="1:19" ht="20.45" customHeight="1">
      <c r="A85" s="21" t="s">
        <v>70</v>
      </c>
      <c r="B85" s="18">
        <f>VLOOKUP($A$10:$A$94,dt!$A$2:$S$78,2,FALSE)</f>
        <v>167932</v>
      </c>
      <c r="C85" s="18">
        <f>VLOOKUP($A$10:$A$94,dt!$A$2:$S$78,3,FALSE)</f>
        <v>6042</v>
      </c>
      <c r="D85" s="18">
        <f>VLOOKUP($A$10:$A$94,dt!$A$2:$S$78,4,FALSE)</f>
        <v>126</v>
      </c>
      <c r="E85" s="18">
        <f>VLOOKUP($A$10:$A$94,dt!$A$2:$S$78,5,FALSE)</f>
        <v>11</v>
      </c>
      <c r="F85" s="18">
        <f>VLOOKUP($A$10:$A$94,dt!$A$2:$S$78,6,FALSE)</f>
        <v>33805</v>
      </c>
      <c r="G85" s="18">
        <f>VLOOKUP($A$10:$A$94,dt!$A$2:$S$78,7,FALSE)</f>
        <v>17</v>
      </c>
      <c r="H85" s="18">
        <f>VLOOKUP($A$10:$A$94,dt!$A$2:$S$78,8,FALSE)</f>
        <v>132990</v>
      </c>
      <c r="I85" s="18">
        <f>VLOOKUP($A$10:$A$94,dt!$A$2:$S$78,9,FALSE)</f>
        <v>668</v>
      </c>
      <c r="J85" s="18">
        <f>VLOOKUP($A$10:$A$94,dt!$A$2:$S$78,10,FALSE)</f>
        <v>4</v>
      </c>
      <c r="K85" s="18">
        <f>VLOOKUP($A$10:$A$94,dt!$A$2:$S$78,11,FALSE)</f>
        <v>1</v>
      </c>
      <c r="L85" s="18">
        <f>VLOOKUP($A$10:$A$94,dt!$A$2:$S$78,12,FALSE)</f>
        <v>3</v>
      </c>
      <c r="M85" s="18">
        <f>VLOOKUP($A$10:$A$94,dt!$A$2:$S$78,13,FALSE)</f>
        <v>1</v>
      </c>
      <c r="N85" s="18">
        <f>VLOOKUP($A$10:$A$94,dt!$A$2:$S$78,14,FALSE)</f>
        <v>0</v>
      </c>
      <c r="O85" s="18">
        <f>VLOOKUP($A$10:$A$94,dt!$A$2:$S$78,15,FALSE)</f>
        <v>0</v>
      </c>
      <c r="P85" s="18">
        <f>VLOOKUP($A$10:$A$94,dt!$A$2:$S$78,16,FALSE)</f>
        <v>5</v>
      </c>
      <c r="Q85" s="18">
        <f>VLOOKUP($A$10:$A$94,dt!$A$2:$S$78,17,FALSE)</f>
        <v>1</v>
      </c>
      <c r="R85" s="18">
        <f>VLOOKUP($A$10:$A$94,dt!$A$2:$S$78,18,FALSE)</f>
        <v>334865</v>
      </c>
      <c r="S85" s="18">
        <f>VLOOKUP($A$10:$A$94,dt!$A$2:$S$78,19,FALSE)</f>
        <v>6298</v>
      </c>
    </row>
    <row r="86" spans="1:19" ht="20.45" customHeight="1">
      <c r="A86" s="21" t="s">
        <v>33</v>
      </c>
      <c r="B86" s="18">
        <f>VLOOKUP($A$10:$A$94,dt!$A$2:$S$78,2,FALSE)</f>
        <v>679694</v>
      </c>
      <c r="C86" s="18">
        <f>VLOOKUP($A$10:$A$94,dt!$A$2:$S$78,3,FALSE)</f>
        <v>20629</v>
      </c>
      <c r="D86" s="18">
        <f>VLOOKUP($A$10:$A$94,dt!$A$2:$S$78,4,FALSE)</f>
        <v>276</v>
      </c>
      <c r="E86" s="18">
        <f>VLOOKUP($A$10:$A$94,dt!$A$2:$S$78,5,FALSE)</f>
        <v>9</v>
      </c>
      <c r="F86" s="18">
        <f>VLOOKUP($A$10:$A$94,dt!$A$2:$S$78,6,FALSE)</f>
        <v>532278</v>
      </c>
      <c r="G86" s="18">
        <f>VLOOKUP($A$10:$A$94,dt!$A$2:$S$78,7,FALSE)</f>
        <v>144</v>
      </c>
      <c r="H86" s="18">
        <f>VLOOKUP($A$10:$A$94,dt!$A$2:$S$78,8,FALSE)</f>
        <v>481655</v>
      </c>
      <c r="I86" s="18">
        <f>VLOOKUP($A$10:$A$94,dt!$A$2:$S$78,9,FALSE)</f>
        <v>1183</v>
      </c>
      <c r="J86" s="18">
        <f>VLOOKUP($A$10:$A$94,dt!$A$2:$S$78,10,FALSE)</f>
        <v>0</v>
      </c>
      <c r="K86" s="18">
        <f>VLOOKUP($A$10:$A$94,dt!$A$2:$S$78,11,FALSE)</f>
        <v>0</v>
      </c>
      <c r="L86" s="18">
        <f>VLOOKUP($A$10:$A$94,dt!$A$2:$S$78,12,FALSE)</f>
        <v>0</v>
      </c>
      <c r="M86" s="18">
        <f>VLOOKUP($A$10:$A$94,dt!$A$2:$S$78,13,FALSE)</f>
        <v>0</v>
      </c>
      <c r="N86" s="18">
        <f>VLOOKUP($A$10:$A$94,dt!$A$2:$S$78,14,FALSE)</f>
        <v>1</v>
      </c>
      <c r="O86" s="18">
        <f>VLOOKUP($A$10:$A$94,dt!$A$2:$S$78,15,FALSE)</f>
        <v>1</v>
      </c>
      <c r="P86" s="18">
        <f>VLOOKUP($A$10:$A$94,dt!$A$2:$S$78,16,FALSE)</f>
        <v>21</v>
      </c>
      <c r="Q86" s="18">
        <f>VLOOKUP($A$10:$A$94,dt!$A$2:$S$78,17,FALSE)</f>
        <v>1</v>
      </c>
      <c r="R86" s="18">
        <f>VLOOKUP($A$10:$A$94,dt!$A$2:$S$78,18,FALSE)</f>
        <v>1693925</v>
      </c>
      <c r="S86" s="18">
        <f>VLOOKUP($A$10:$A$94,dt!$A$2:$S$78,19,FALSE)</f>
        <v>21124</v>
      </c>
    </row>
    <row r="87" spans="1:19" ht="20.45" customHeight="1">
      <c r="A87" s="21" t="s">
        <v>36</v>
      </c>
      <c r="B87" s="18">
        <f>VLOOKUP($A$10:$A$94,dt!$A$2:$S$78,2,FALSE)</f>
        <v>782510</v>
      </c>
      <c r="C87" s="18">
        <f>VLOOKUP($A$10:$A$94,dt!$A$2:$S$78,3,FALSE)</f>
        <v>22787</v>
      </c>
      <c r="D87" s="18">
        <f>VLOOKUP($A$10:$A$94,dt!$A$2:$S$78,4,FALSE)</f>
        <v>6425</v>
      </c>
      <c r="E87" s="18">
        <f>VLOOKUP($A$10:$A$94,dt!$A$2:$S$78,5,FALSE)</f>
        <v>97</v>
      </c>
      <c r="F87" s="18">
        <f>VLOOKUP($A$10:$A$94,dt!$A$2:$S$78,6,FALSE)</f>
        <v>1042670</v>
      </c>
      <c r="G87" s="18">
        <f>VLOOKUP($A$10:$A$94,dt!$A$2:$S$78,7,FALSE)</f>
        <v>199</v>
      </c>
      <c r="H87" s="18">
        <f>VLOOKUP($A$10:$A$94,dt!$A$2:$S$78,8,FALSE)</f>
        <v>704120</v>
      </c>
      <c r="I87" s="18">
        <f>VLOOKUP($A$10:$A$94,dt!$A$2:$S$78,9,FALSE)</f>
        <v>827</v>
      </c>
      <c r="J87" s="18">
        <f>VLOOKUP($A$10:$A$94,dt!$A$2:$S$78,10,FALSE)</f>
        <v>116</v>
      </c>
      <c r="K87" s="18">
        <f>VLOOKUP($A$10:$A$94,dt!$A$2:$S$78,11,FALSE)</f>
        <v>7</v>
      </c>
      <c r="L87" s="18">
        <f>VLOOKUP($A$10:$A$94,dt!$A$2:$S$78,12,FALSE)</f>
        <v>92</v>
      </c>
      <c r="M87" s="18">
        <f>VLOOKUP($A$10:$A$94,dt!$A$2:$S$78,13,FALSE)</f>
        <v>12</v>
      </c>
      <c r="N87" s="18">
        <f>VLOOKUP($A$10:$A$94,dt!$A$2:$S$78,14,FALSE)</f>
        <v>71</v>
      </c>
      <c r="O87" s="18">
        <f>VLOOKUP($A$10:$A$94,dt!$A$2:$S$78,15,FALSE)</f>
        <v>5</v>
      </c>
      <c r="P87" s="18">
        <f>VLOOKUP($A$10:$A$94,dt!$A$2:$S$78,16,FALSE)</f>
        <v>40</v>
      </c>
      <c r="Q87" s="18">
        <f>VLOOKUP($A$10:$A$94,dt!$A$2:$S$78,17,FALSE)</f>
        <v>4</v>
      </c>
      <c r="R87" s="18">
        <f>VLOOKUP($A$10:$A$94,dt!$A$2:$S$78,18,FALSE)</f>
        <v>2536044</v>
      </c>
      <c r="S87" s="18">
        <f>VLOOKUP($A$10:$A$94,dt!$A$2:$S$78,19,FALSE)</f>
        <v>23198</v>
      </c>
    </row>
    <row r="88" spans="1:19" ht="20.45" customHeight="1">
      <c r="A88" s="21" t="s">
        <v>57</v>
      </c>
      <c r="B88" s="18">
        <f>VLOOKUP($A$10:$A$94,dt!$A$2:$S$78,2,FALSE)</f>
        <v>2120165</v>
      </c>
      <c r="C88" s="18">
        <f>VLOOKUP($A$10:$A$94,dt!$A$2:$S$78,3,FALSE)</f>
        <v>48706</v>
      </c>
      <c r="D88" s="18">
        <f>VLOOKUP($A$10:$A$94,dt!$A$2:$S$78,4,FALSE)</f>
        <v>73509</v>
      </c>
      <c r="E88" s="18">
        <f>VLOOKUP($A$10:$A$94,dt!$A$2:$S$78,5,FALSE)</f>
        <v>118</v>
      </c>
      <c r="F88" s="18">
        <f>VLOOKUP($A$10:$A$94,dt!$A$2:$S$78,6,FALSE)</f>
        <v>6858686</v>
      </c>
      <c r="G88" s="18">
        <f>VLOOKUP($A$10:$A$94,dt!$A$2:$S$78,7,FALSE)</f>
        <v>849</v>
      </c>
      <c r="H88" s="18">
        <f>VLOOKUP($A$10:$A$94,dt!$A$2:$S$78,8,FALSE)</f>
        <v>1141046</v>
      </c>
      <c r="I88" s="18">
        <f>VLOOKUP($A$10:$A$94,dt!$A$2:$S$78,9,FALSE)</f>
        <v>2581</v>
      </c>
      <c r="J88" s="18">
        <f>VLOOKUP($A$10:$A$94,dt!$A$2:$S$78,10,FALSE)</f>
        <v>5488</v>
      </c>
      <c r="K88" s="18">
        <f>VLOOKUP($A$10:$A$94,dt!$A$2:$S$78,11,FALSE)</f>
        <v>35</v>
      </c>
      <c r="L88" s="18">
        <f>VLOOKUP($A$10:$A$94,dt!$A$2:$S$78,12,FALSE)</f>
        <v>21516</v>
      </c>
      <c r="M88" s="18">
        <f>VLOOKUP($A$10:$A$94,dt!$A$2:$S$78,13,FALSE)</f>
        <v>72</v>
      </c>
      <c r="N88" s="18">
        <f>VLOOKUP($A$10:$A$94,dt!$A$2:$S$78,14,FALSE)</f>
        <v>187</v>
      </c>
      <c r="O88" s="18">
        <f>VLOOKUP($A$10:$A$94,dt!$A$2:$S$78,15,FALSE)</f>
        <v>15</v>
      </c>
      <c r="P88" s="18">
        <f>VLOOKUP($A$10:$A$94,dt!$A$2:$S$78,16,FALSE)</f>
        <v>2702</v>
      </c>
      <c r="Q88" s="18">
        <f>VLOOKUP($A$10:$A$94,dt!$A$2:$S$78,17,FALSE)</f>
        <v>73</v>
      </c>
      <c r="R88" s="18">
        <f>VLOOKUP($A$10:$A$94,dt!$A$2:$S$78,18,FALSE)</f>
        <v>10223299</v>
      </c>
      <c r="S88" s="18">
        <f>VLOOKUP($A$10:$A$94,dt!$A$2:$S$78,19,FALSE)</f>
        <v>49711</v>
      </c>
    </row>
    <row r="89" spans="1:19" ht="20.45" customHeight="1">
      <c r="A89" s="20" t="s">
        <v>14</v>
      </c>
      <c r="B89" s="16">
        <f t="shared" ref="B89:I89" si="34">SUM(B90:B94)</f>
        <v>4715958</v>
      </c>
      <c r="C89" s="16">
        <f t="shared" si="34"/>
        <v>178117</v>
      </c>
      <c r="D89" s="16">
        <f t="shared" si="34"/>
        <v>58494</v>
      </c>
      <c r="E89" s="16">
        <f t="shared" si="34"/>
        <v>988</v>
      </c>
      <c r="F89" s="16">
        <f t="shared" si="34"/>
        <v>4684396</v>
      </c>
      <c r="G89" s="16">
        <f t="shared" si="34"/>
        <v>1741</v>
      </c>
      <c r="H89" s="16">
        <f t="shared" si="34"/>
        <v>2444202</v>
      </c>
      <c r="I89" s="16">
        <f t="shared" si="34"/>
        <v>4501</v>
      </c>
      <c r="J89" s="16">
        <f>SUM(J90:J94)</f>
        <v>271</v>
      </c>
      <c r="K89" s="16">
        <f>SUM(K90:K94)</f>
        <v>18</v>
      </c>
      <c r="L89" s="16">
        <f t="shared" ref="L89:R89" si="35">SUM(L90:L94)</f>
        <v>1499</v>
      </c>
      <c r="M89" s="16">
        <f t="shared" si="35"/>
        <v>58</v>
      </c>
      <c r="N89" s="16">
        <f>SUM(N90:N94)</f>
        <v>145</v>
      </c>
      <c r="O89" s="16">
        <f>SUM(O90:O94)</f>
        <v>14</v>
      </c>
      <c r="P89" s="16">
        <f t="shared" ref="P89:Q89" si="36">SUM(P90:P94)</f>
        <v>499</v>
      </c>
      <c r="Q89" s="16">
        <f t="shared" si="36"/>
        <v>35</v>
      </c>
      <c r="R89" s="16">
        <f t="shared" si="35"/>
        <v>11905464</v>
      </c>
      <c r="S89" s="16">
        <f>SUM(S90:S94)</f>
        <v>180320</v>
      </c>
    </row>
    <row r="90" spans="1:19" ht="20.45" customHeight="1">
      <c r="A90" s="21" t="s">
        <v>79</v>
      </c>
      <c r="B90" s="18">
        <f>VLOOKUP($A$10:$A$94,dt!$A$2:$S$78,2,FALSE)</f>
        <v>1660062</v>
      </c>
      <c r="C90" s="18">
        <f>VLOOKUP($A$10:$A$94,dt!$A$2:$S$78,3,FALSE)</f>
        <v>45876</v>
      </c>
      <c r="D90" s="18">
        <f>VLOOKUP($A$10:$A$94,dt!$A$2:$S$78,4,FALSE)</f>
        <v>41143</v>
      </c>
      <c r="E90" s="18">
        <f>VLOOKUP($A$10:$A$94,dt!$A$2:$S$78,5,FALSE)</f>
        <v>238</v>
      </c>
      <c r="F90" s="18">
        <f>VLOOKUP($A$10:$A$94,dt!$A$2:$S$78,6,FALSE)</f>
        <v>3158610</v>
      </c>
      <c r="G90" s="18">
        <f>VLOOKUP($A$10:$A$94,dt!$A$2:$S$78,7,FALSE)</f>
        <v>750</v>
      </c>
      <c r="H90" s="18">
        <f>VLOOKUP($A$10:$A$94,dt!$A$2:$S$78,8,FALSE)</f>
        <v>2014886</v>
      </c>
      <c r="I90" s="18">
        <f>VLOOKUP($A$10:$A$94,dt!$A$2:$S$78,9,FALSE)</f>
        <v>2180</v>
      </c>
      <c r="J90" s="18">
        <f>VLOOKUP($A$10:$A$94,dt!$A$2:$S$78,10,FALSE)</f>
        <v>144</v>
      </c>
      <c r="K90" s="18">
        <f>VLOOKUP($A$10:$A$94,dt!$A$2:$S$78,11,FALSE)</f>
        <v>14</v>
      </c>
      <c r="L90" s="18">
        <f>VLOOKUP($A$10:$A$94,dt!$A$2:$S$78,12,FALSE)</f>
        <v>817</v>
      </c>
      <c r="M90" s="18">
        <f>VLOOKUP($A$10:$A$94,dt!$A$2:$S$78,13,FALSE)</f>
        <v>42</v>
      </c>
      <c r="N90" s="18">
        <f>VLOOKUP($A$10:$A$94,dt!$A$2:$S$78,14,FALSE)</f>
        <v>108</v>
      </c>
      <c r="O90" s="18">
        <f>VLOOKUP($A$10:$A$94,dt!$A$2:$S$78,15,FALSE)</f>
        <v>11</v>
      </c>
      <c r="P90" s="18">
        <f>VLOOKUP($A$10:$A$94,dt!$A$2:$S$78,16,FALSE)</f>
        <v>358</v>
      </c>
      <c r="Q90" s="18">
        <f>VLOOKUP($A$10:$A$94,dt!$A$2:$S$78,17,FALSE)</f>
        <v>26</v>
      </c>
      <c r="R90" s="18">
        <f>VLOOKUP($A$10:$A$94,dt!$A$2:$S$78,18,FALSE)</f>
        <v>6876128</v>
      </c>
      <c r="S90" s="18">
        <f>VLOOKUP($A$10:$A$94,dt!$A$2:$S$78,19,FALSE)</f>
        <v>47113</v>
      </c>
    </row>
    <row r="91" spans="1:19" ht="20.45" customHeight="1">
      <c r="A91" s="21" t="s">
        <v>80</v>
      </c>
      <c r="B91" s="18">
        <f>VLOOKUP($A$10:$A$94,dt!$A$2:$S$78,2,FALSE)</f>
        <v>451444</v>
      </c>
      <c r="C91" s="18">
        <f>VLOOKUP($A$10:$A$94,dt!$A$2:$S$78,3,FALSE)</f>
        <v>19229</v>
      </c>
      <c r="D91" s="18">
        <f>VLOOKUP($A$10:$A$94,dt!$A$2:$S$78,4,FALSE)</f>
        <v>614</v>
      </c>
      <c r="E91" s="18">
        <f>VLOOKUP($A$10:$A$94,dt!$A$2:$S$78,5,FALSE)</f>
        <v>34</v>
      </c>
      <c r="F91" s="18">
        <f>VLOOKUP($A$10:$A$94,dt!$A$2:$S$78,6,FALSE)</f>
        <v>1075447</v>
      </c>
      <c r="G91" s="18">
        <f>VLOOKUP($A$10:$A$94,dt!$A$2:$S$78,7,FALSE)</f>
        <v>57</v>
      </c>
      <c r="H91" s="18">
        <f>VLOOKUP($A$10:$A$94,dt!$A$2:$S$78,8,FALSE)</f>
        <v>281907</v>
      </c>
      <c r="I91" s="18">
        <f>VLOOKUP($A$10:$A$94,dt!$A$2:$S$78,9,FALSE)</f>
        <v>380</v>
      </c>
      <c r="J91" s="18">
        <f>VLOOKUP($A$10:$A$94,dt!$A$2:$S$78,10,FALSE)</f>
        <v>0</v>
      </c>
      <c r="K91" s="18">
        <f>VLOOKUP($A$10:$A$94,dt!$A$2:$S$78,11,FALSE)</f>
        <v>0</v>
      </c>
      <c r="L91" s="18">
        <f>VLOOKUP($A$10:$A$94,dt!$A$2:$S$78,12,FALSE)</f>
        <v>0</v>
      </c>
      <c r="M91" s="18">
        <f>VLOOKUP($A$10:$A$94,dt!$A$2:$S$78,13,FALSE)</f>
        <v>0</v>
      </c>
      <c r="N91" s="18">
        <f>VLOOKUP($A$10:$A$94,dt!$A$2:$S$78,14,FALSE)</f>
        <v>9</v>
      </c>
      <c r="O91" s="18">
        <f>VLOOKUP($A$10:$A$94,dt!$A$2:$S$78,15,FALSE)</f>
        <v>1</v>
      </c>
      <c r="P91" s="18">
        <f>VLOOKUP($A$10:$A$94,dt!$A$2:$S$78,16,FALSE)</f>
        <v>4</v>
      </c>
      <c r="Q91" s="18">
        <f>VLOOKUP($A$10:$A$94,dt!$A$2:$S$78,17,FALSE)</f>
        <v>1</v>
      </c>
      <c r="R91" s="18">
        <f>VLOOKUP($A$10:$A$94,dt!$A$2:$S$78,18,FALSE)</f>
        <v>1809425</v>
      </c>
      <c r="S91" s="18">
        <f>VLOOKUP($A$10:$A$94,dt!$A$2:$S$78,19,FALSE)</f>
        <v>19345</v>
      </c>
    </row>
    <row r="92" spans="1:19" ht="20.45" customHeight="1">
      <c r="A92" s="21" t="s">
        <v>53</v>
      </c>
      <c r="B92" s="18">
        <f>VLOOKUP($A$10:$A$94,dt!$A$2:$S$78,2,FALSE)</f>
        <v>774019</v>
      </c>
      <c r="C92" s="18">
        <f>VLOOKUP($A$10:$A$94,dt!$A$2:$S$78,3,FALSE)</f>
        <v>30958</v>
      </c>
      <c r="D92" s="18">
        <f>VLOOKUP($A$10:$A$94,dt!$A$2:$S$78,4,FALSE)</f>
        <v>7106</v>
      </c>
      <c r="E92" s="18">
        <f>VLOOKUP($A$10:$A$94,dt!$A$2:$S$78,5,FALSE)</f>
        <v>52</v>
      </c>
      <c r="F92" s="18">
        <f>VLOOKUP($A$10:$A$94,dt!$A$2:$S$78,6,FALSE)</f>
        <v>258317</v>
      </c>
      <c r="G92" s="18">
        <f>VLOOKUP($A$10:$A$94,dt!$A$2:$S$78,7,FALSE)</f>
        <v>125</v>
      </c>
      <c r="H92" s="18">
        <f>VLOOKUP($A$10:$A$94,dt!$A$2:$S$78,8,FALSE)</f>
        <v>29822</v>
      </c>
      <c r="I92" s="18">
        <f>VLOOKUP($A$10:$A$94,dt!$A$2:$S$78,9,FALSE)</f>
        <v>661</v>
      </c>
      <c r="J92" s="18">
        <f>VLOOKUP($A$10:$A$94,dt!$A$2:$S$78,10,FALSE)</f>
        <v>0</v>
      </c>
      <c r="K92" s="18">
        <f>VLOOKUP($A$10:$A$94,dt!$A$2:$S$78,11,FALSE)</f>
        <v>0</v>
      </c>
      <c r="L92" s="18">
        <f>VLOOKUP($A$10:$A$94,dt!$A$2:$S$78,12,FALSE)</f>
        <v>92</v>
      </c>
      <c r="M92" s="18">
        <f>VLOOKUP($A$10:$A$94,dt!$A$2:$S$78,13,FALSE)</f>
        <v>4</v>
      </c>
      <c r="N92" s="18">
        <f>VLOOKUP($A$10:$A$94,dt!$A$2:$S$78,14,FALSE)</f>
        <v>0</v>
      </c>
      <c r="O92" s="18">
        <f>VLOOKUP($A$10:$A$94,dt!$A$2:$S$78,15,FALSE)</f>
        <v>0</v>
      </c>
      <c r="P92" s="18">
        <f>VLOOKUP($A$10:$A$94,dt!$A$2:$S$78,16,FALSE)</f>
        <v>92</v>
      </c>
      <c r="Q92" s="18">
        <f>VLOOKUP($A$10:$A$94,dt!$A$2:$S$78,17,FALSE)</f>
        <v>3</v>
      </c>
      <c r="R92" s="18">
        <f>VLOOKUP($A$10:$A$94,dt!$A$2:$S$78,18,FALSE)</f>
        <v>1069448</v>
      </c>
      <c r="S92" s="18">
        <f>VLOOKUP($A$10:$A$94,dt!$A$2:$S$78,19,FALSE)</f>
        <v>31144</v>
      </c>
    </row>
    <row r="93" spans="1:19" ht="20.45" customHeight="1">
      <c r="A93" s="21" t="s">
        <v>68</v>
      </c>
      <c r="B93" s="18">
        <f>VLOOKUP($A$10:$A$94,dt!$A$2:$S$78,2,FALSE)</f>
        <v>837594</v>
      </c>
      <c r="C93" s="18">
        <f>VLOOKUP($A$10:$A$94,dt!$A$2:$S$78,3,FALSE)</f>
        <v>37370</v>
      </c>
      <c r="D93" s="18">
        <f>VLOOKUP($A$10:$A$94,dt!$A$2:$S$78,4,FALSE)</f>
        <v>6938</v>
      </c>
      <c r="E93" s="18">
        <f>VLOOKUP($A$10:$A$94,dt!$A$2:$S$78,5,FALSE)</f>
        <v>576</v>
      </c>
      <c r="F93" s="18">
        <f>VLOOKUP($A$10:$A$94,dt!$A$2:$S$78,6,FALSE)</f>
        <v>81694</v>
      </c>
      <c r="G93" s="18">
        <f>VLOOKUP($A$10:$A$94,dt!$A$2:$S$78,7,FALSE)</f>
        <v>672</v>
      </c>
      <c r="H93" s="18">
        <f>VLOOKUP($A$10:$A$94,dt!$A$2:$S$78,8,FALSE)</f>
        <v>77462</v>
      </c>
      <c r="I93" s="18">
        <f>VLOOKUP($A$10:$A$94,dt!$A$2:$S$78,9,FALSE)</f>
        <v>488</v>
      </c>
      <c r="J93" s="18">
        <f>VLOOKUP($A$10:$A$94,dt!$A$2:$S$78,10,FALSE)</f>
        <v>107</v>
      </c>
      <c r="K93" s="18">
        <f>VLOOKUP($A$10:$A$94,dt!$A$2:$S$78,11,FALSE)</f>
        <v>2</v>
      </c>
      <c r="L93" s="18">
        <f>VLOOKUP($A$10:$A$94,dt!$A$2:$S$78,12,FALSE)</f>
        <v>563</v>
      </c>
      <c r="M93" s="18">
        <f>VLOOKUP($A$10:$A$94,dt!$A$2:$S$78,13,FALSE)</f>
        <v>8</v>
      </c>
      <c r="N93" s="18">
        <f>VLOOKUP($A$10:$A$94,dt!$A$2:$S$78,14,FALSE)</f>
        <v>28</v>
      </c>
      <c r="O93" s="18">
        <f>VLOOKUP($A$10:$A$94,dt!$A$2:$S$78,15,FALSE)</f>
        <v>2</v>
      </c>
      <c r="P93" s="18">
        <f>VLOOKUP($A$10:$A$94,dt!$A$2:$S$78,16,FALSE)</f>
        <v>24</v>
      </c>
      <c r="Q93" s="18">
        <f>VLOOKUP($A$10:$A$94,dt!$A$2:$S$78,17,FALSE)</f>
        <v>2</v>
      </c>
      <c r="R93" s="18">
        <f>VLOOKUP($A$10:$A$94,dt!$A$2:$S$78,18,FALSE)</f>
        <v>1004410</v>
      </c>
      <c r="S93" s="18">
        <f>VLOOKUP($A$10:$A$94,dt!$A$2:$S$78,19,FALSE)</f>
        <v>37803</v>
      </c>
    </row>
    <row r="94" spans="1:19" ht="20.45" customHeight="1">
      <c r="A94" s="21" t="s">
        <v>46</v>
      </c>
      <c r="B94" s="18">
        <f>VLOOKUP($A$10:$A$94,dt!$A$2:$S$78,2,FALSE)</f>
        <v>992839</v>
      </c>
      <c r="C94" s="18">
        <f>VLOOKUP($A$10:$A$94,dt!$A$2:$S$78,3,FALSE)</f>
        <v>44684</v>
      </c>
      <c r="D94" s="18">
        <f>VLOOKUP($A$10:$A$94,dt!$A$2:$S$78,4,FALSE)</f>
        <v>2693</v>
      </c>
      <c r="E94" s="18">
        <f>VLOOKUP($A$10:$A$94,dt!$A$2:$S$78,5,FALSE)</f>
        <v>88</v>
      </c>
      <c r="F94" s="18">
        <f>VLOOKUP($A$10:$A$94,dt!$A$2:$S$78,6,FALSE)</f>
        <v>110328</v>
      </c>
      <c r="G94" s="18">
        <f>VLOOKUP($A$10:$A$94,dt!$A$2:$S$78,7,FALSE)</f>
        <v>137</v>
      </c>
      <c r="H94" s="18">
        <f>VLOOKUP($A$10:$A$94,dt!$A$2:$S$78,8,FALSE)</f>
        <v>40125</v>
      </c>
      <c r="I94" s="18">
        <f>VLOOKUP($A$10:$A$94,dt!$A$2:$S$78,9,FALSE)</f>
        <v>792</v>
      </c>
      <c r="J94" s="18">
        <f>VLOOKUP($A$10:$A$94,dt!$A$2:$S$78,10,FALSE)</f>
        <v>20</v>
      </c>
      <c r="K94" s="18">
        <f>VLOOKUP($A$10:$A$94,dt!$A$2:$S$78,11,FALSE)</f>
        <v>2</v>
      </c>
      <c r="L94" s="18">
        <f>VLOOKUP($A$10:$A$94,dt!$A$2:$S$78,12,FALSE)</f>
        <v>27</v>
      </c>
      <c r="M94" s="18">
        <f>VLOOKUP($A$10:$A$94,dt!$A$2:$S$78,13,FALSE)</f>
        <v>4</v>
      </c>
      <c r="N94" s="18">
        <f>VLOOKUP($A$10:$A$94,dt!$A$2:$S$78,14,FALSE)</f>
        <v>0</v>
      </c>
      <c r="O94" s="18">
        <f>VLOOKUP($A$10:$A$94,dt!$A$2:$S$78,15,FALSE)</f>
        <v>0</v>
      </c>
      <c r="P94" s="18">
        <f>VLOOKUP($A$10:$A$94,dt!$A$2:$S$78,16,FALSE)</f>
        <v>21</v>
      </c>
      <c r="Q94" s="18">
        <f>VLOOKUP($A$10:$A$94,dt!$A$2:$S$78,17,FALSE)</f>
        <v>3</v>
      </c>
      <c r="R94" s="18">
        <f>VLOOKUP($A$10:$A$94,dt!$A$2:$S$78,18,FALSE)</f>
        <v>1146053</v>
      </c>
      <c r="S94" s="18">
        <f>VLOOKUP($A$10:$A$94,dt!$A$2:$S$78,19,FALSE)</f>
        <v>44915</v>
      </c>
    </row>
    <row r="95" spans="1:19" s="6" customFormat="1" ht="20.45" customHeight="1">
      <c r="A95" s="1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s="7" customFormat="1" ht="20.45" customHeight="1">
      <c r="A96" s="5" t="s">
        <v>15</v>
      </c>
      <c r="B96" s="8" t="s">
        <v>17</v>
      </c>
      <c r="C96" s="6"/>
      <c r="D96" s="6"/>
      <c r="E96" s="6"/>
      <c r="G96" s="8"/>
      <c r="L96" s="5"/>
      <c r="M96" s="8"/>
      <c r="N96" s="5"/>
      <c r="O96" s="8"/>
      <c r="P96" s="5"/>
      <c r="Q96" s="8"/>
    </row>
    <row r="97" spans="1:17" s="7" customFormat="1" ht="20.45" customHeight="1">
      <c r="A97" s="14" t="s">
        <v>16</v>
      </c>
      <c r="B97" s="22" t="s">
        <v>18</v>
      </c>
      <c r="C97" s="6"/>
      <c r="D97" s="6"/>
      <c r="E97" s="6"/>
      <c r="F97" s="9"/>
      <c r="G97" s="8"/>
      <c r="L97" s="14"/>
      <c r="M97" s="22"/>
      <c r="N97" s="14"/>
      <c r="O97" s="22"/>
      <c r="P97" s="14"/>
      <c r="Q97" s="22"/>
    </row>
  </sheetData>
  <sheetProtection algorithmName="SHA-512" hashValue="FIT7yqJvxUmjlt4157w/Be/cm77GYcK/hzYU2BrLwKBaSp3kTGqLy38aKMBXY54iR7Q/OTyx6f1+Ww3uO/Y+8g==" saltValue="1nP8Njm01FUCiDJyY/rTVQ==" spinCount="100000" sheet="1" formatCells="0" formatColumns="0" formatRows="0" insertColumns="0" insertRows="0" insertHyperlinks="0" deleteColumns="0" deleteRows="0" sort="0" autoFilter="0" pivotTables="0"/>
  <mergeCells count="11">
    <mergeCell ref="P4:Q5"/>
    <mergeCell ref="H4:I5"/>
    <mergeCell ref="B3:S3"/>
    <mergeCell ref="R4:S5"/>
    <mergeCell ref="B4:C5"/>
    <mergeCell ref="D4:E5"/>
    <mergeCell ref="A3:A7"/>
    <mergeCell ref="J4:K5"/>
    <mergeCell ref="N4:O5"/>
    <mergeCell ref="F4:G5"/>
    <mergeCell ref="L4:M5"/>
  </mergeCells>
  <phoneticPr fontId="1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Width="0" fitToHeight="0" orientation="landscape" horizontalDpi="1200" verticalDpi="1200" r:id="rId1"/>
  <rowBreaks count="3" manualBreakCount="3">
    <brk id="32" max="18" man="1"/>
    <brk id="57" max="18" man="1"/>
    <brk id="82" max="18" man="1"/>
  </rowBreaks>
  <ignoredErrors>
    <ignoredError sqref="B19:S19 B29:S29 B38:S38 B51:S51 B60:S60 B70:S70 B79:S79 B89:S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ไก่</vt:lpstr>
      <vt:lpstr>ไก่!Print_Area</vt:lpstr>
      <vt:lpstr>ไก่!Print_Titles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cp:lastPrinted>2023-08-10T04:13:50Z</cp:lastPrinted>
  <dcterms:created xsi:type="dcterms:W3CDTF">2010-09-16T09:02:48Z</dcterms:created>
  <dcterms:modified xsi:type="dcterms:W3CDTF">2023-10-05T03:29:50Z</dcterms:modified>
</cp:coreProperties>
</file>